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831_01 - Pozorovací pilíř" sheetId="2" r:id="rId2"/>
    <sheet name="2831_02 - Ostatní náklady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'2831_01 - Pozorovací pilíř'!$C$88:$K$146</definedName>
    <definedName name="_xlnm.Print_Area" localSheetId="1">'2831_01 - Pozorovací pilíř'!$C$4:$J$39,'2831_01 - Pozorovací pilíř'!$C$45:$J$70,'2831_01 - Pozorovací pilíř'!$C$76:$K$146</definedName>
    <definedName name="_xlnm.Print_Titles" localSheetId="1">'2831_01 - Pozorovací pilíř'!$88:$88</definedName>
    <definedName name="_xlnm._FilterDatabase" localSheetId="2" hidden="1">'2831_02 - Ostatní náklady'!$C$81:$K$101</definedName>
    <definedName name="_xlnm.Print_Area" localSheetId="2">'2831_02 - Ostatní náklady'!$C$4:$J$39,'2831_02 - Ostatní náklady'!$C$45:$J$63,'2831_02 - Ostatní náklady'!$C$69:$K$101</definedName>
    <definedName name="_xlnm.Print_Titles" localSheetId="2">'2831_02 - Ostatní náklady'!$81:$81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7"/>
  <c i="1" r="BD56"/>
  <c i="3" r="BH85"/>
  <c r="F36"/>
  <c i="1" r="BC56"/>
  <c i="3" r="BG85"/>
  <c r="F35"/>
  <c i="1" r="BB56"/>
  <c i="3" r="BF85"/>
  <c r="J34"/>
  <c i="1" r="AW56"/>
  <c i="3" r="F34"/>
  <c i="1" r="BA56"/>
  <c i="3" r="T85"/>
  <c r="T84"/>
  <c r="T83"/>
  <c r="T82"/>
  <c r="R85"/>
  <c r="R84"/>
  <c r="R83"/>
  <c r="R82"/>
  <c r="P85"/>
  <c r="P84"/>
  <c r="P83"/>
  <c r="P82"/>
  <c i="1" r="AU56"/>
  <c i="3" r="BK85"/>
  <c r="BK84"/>
  <c r="J84"/>
  <c r="BK83"/>
  <c r="J83"/>
  <c r="BK82"/>
  <c r="J82"/>
  <c r="J59"/>
  <c r="J30"/>
  <c i="1" r="AG56"/>
  <c i="3" r="J85"/>
  <c r="BE85"/>
  <c r="J33"/>
  <c i="1" r="AV56"/>
  <c i="3" r="F33"/>
  <c i="1" r="AZ56"/>
  <c i="3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2" r="J37"/>
  <c r="J36"/>
  <c i="1" r="AY55"/>
  <c i="2" r="J35"/>
  <c i="1" r="AX55"/>
  <c i="2"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T140"/>
  <c r="R141"/>
  <c r="R140"/>
  <c r="P141"/>
  <c r="P140"/>
  <c r="BK141"/>
  <c r="BK140"/>
  <c r="J140"/>
  <c r="J141"/>
  <c r="BE141"/>
  <c r="J69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68"/>
  <c r="BI133"/>
  <c r="BH133"/>
  <c r="BG133"/>
  <c r="BF133"/>
  <c r="T133"/>
  <c r="T132"/>
  <c r="T131"/>
  <c r="R133"/>
  <c r="R132"/>
  <c r="R131"/>
  <c r="P133"/>
  <c r="P132"/>
  <c r="P131"/>
  <c r="BK133"/>
  <c r="BK132"/>
  <c r="J132"/>
  <c r="BK131"/>
  <c r="J131"/>
  <c r="J133"/>
  <c r="BE133"/>
  <c r="J67"/>
  <c r="J66"/>
  <c r="BI130"/>
  <c r="BH130"/>
  <c r="BG130"/>
  <c r="BF130"/>
  <c r="T130"/>
  <c r="T129"/>
  <c r="R130"/>
  <c r="R129"/>
  <c r="P130"/>
  <c r="P129"/>
  <c r="BK130"/>
  <c r="BK129"/>
  <c r="J129"/>
  <c r="J130"/>
  <c r="BE130"/>
  <c r="J65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63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T108"/>
  <c r="R109"/>
  <c r="R108"/>
  <c r="P109"/>
  <c r="P108"/>
  <c r="BK109"/>
  <c r="BK108"/>
  <c r="J108"/>
  <c r="J109"/>
  <c r="BE109"/>
  <c r="J62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9"/>
  <c r="R92"/>
  <c r="R91"/>
  <c r="R90"/>
  <c r="R89"/>
  <c r="P92"/>
  <c r="P91"/>
  <c r="P90"/>
  <c r="P89"/>
  <c i="1" r="AU55"/>
  <c i="2" r="BK92"/>
  <c r="BK91"/>
  <c r="J91"/>
  <c r="BK90"/>
  <c r="J90"/>
  <c r="BK89"/>
  <c r="J89"/>
  <c r="J59"/>
  <c r="J30"/>
  <c i="1" r="AG55"/>
  <c i="2" r="J92"/>
  <c r="BE92"/>
  <c r="J33"/>
  <c i="1" r="AV55"/>
  <c i="2" r="F33"/>
  <c i="1" r="AZ55"/>
  <c i="2" r="J61"/>
  <c r="J60"/>
  <c r="J85"/>
  <c r="F85"/>
  <c r="F83"/>
  <c r="E81"/>
  <c r="J54"/>
  <c r="F54"/>
  <c r="F52"/>
  <c r="E50"/>
  <c r="J39"/>
  <c r="J24"/>
  <c r="E24"/>
  <c r="J86"/>
  <c r="J55"/>
  <c r="J23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<sst xmlns="http://schemas.openxmlformats.org/spreadsheetml/2006/main">
  <si>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</si>
  <si>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</si>
  <si>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</si>
  <si>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</si>
  <si>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</si>
  <si>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{78f95895-d864-4948-892d-b8739af2133a}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</si>
  <si>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</si>
  <si>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</si>
  <si>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</si>
  <si>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</si>
  <si>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</si>
  <si>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</si>
  <si>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</si>
  <si>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</si>
  <si>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2831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</si>
  <si>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</si>
  <si>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</si>
  <si>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Karolinka - pozorovací pilíř</t>
  </si>
  <si>
    <t>KSO:</t>
  </si>
  <si>
    <t>CC-CZ:</t>
  </si>
  <si>
    <t>Místo:</t>
  </si>
  <si>
    <t>kú. Karolinka, obec Karolinka</t>
  </si>
  <si>
    <t>Datum:</t>
  </si>
  <si>
    <t>13. 5. 2019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</si>
  <si>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</si>
  <si>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</si>
  <si>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</si>
  <si>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</si>
  <si>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</si>
  <si>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</si>
  <si>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</si>
  <si>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</si>
  <si>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</si>
  <si>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</si>
  <si>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</si>
  <si>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</si>
  <si>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</si>
  <si>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</si>
  <si>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</si>
  <si>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</si>
  <si>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</si>
  <si>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</si>
  <si>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</si>
  <si>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</si>
  <si>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</si>
  <si>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</si>
  <si>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</si>
  <si>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</si>
  <si>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</si>
  <si>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</si>
  <si>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</si>
  <si>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</si>
  <si>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</si>
  <si>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</si>
  <si>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</si>
  <si>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</si>
  <si>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</si>
  <si>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</si>
  <si>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</si>
  <si>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</si>
  <si>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</si>
  <si>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</si>
  <si>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</si>
  <si>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</si>
  <si>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</si>
  <si>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</si>
  <si>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</si>
  <si>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</si>
  <si>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</si>
  <si>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</si>
  <si>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</si>
  <si>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</si>
  <si>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</si>
  <si>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</si>
  <si>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</si>
  <si>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</si>
  <si>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</si>
  <si>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2831_01</t>
  </si>
  <si>
    <t>Pozorovací pilíř</t>
  </si>
  <si>
    <t>STA</t>
  </si>
  <si>
    <t>1</t>
  </si>
  <si>
    <t>{b8b437ab-49d7-4dad-b41e-fc722e5de14e}</t>
  </si>
  <si>
    <t>2</t>
  </si>
  <si>
    <t>2831_02</t>
  </si>
  <si>
    <t>Ostatní náklady</t>
  </si>
  <si>
    <t>{700d08b0-0700-4d91-907c-091a7bf4b574}</t>
  </si>
  <si>
    <t>KRYCÍ LIST SOUPISU PRACÍ</t>
  </si>
  <si>
    <t>Objekt:</t>
  </si>
  <si>
    <t>2831_01 - Pozorovací pilíř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</si>
  <si>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</si>
  <si>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</si>
  <si>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</si>
  <si>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</si>
  <si>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</si>
  <si>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</si>
  <si>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</si>
  <si>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</si>
  <si>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</si>
  <si>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</si>
  <si>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</si>
  <si>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</si>
  <si>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</si>
  <si>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</si>
  <si>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</si>
  <si>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</si>
  <si>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</si>
  <si>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</si>
  <si>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</si>
  <si>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</si>
  <si>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</si>
  <si>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</si>
  <si>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</si>
  <si>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</si>
  <si>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</si>
  <si>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</si>
  <si>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</si>
  <si>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</si>
  <si>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</si>
  <si>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</si>
  <si>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</si>
  <si>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</si>
  <si>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</si>
  <si>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121101102</t>
  </si>
  <si>
    <t>Sejmutí ornice s přemístěním na vzdálenost do 100 m</t>
  </si>
  <si>
    <t>m3</t>
  </si>
  <si>
    <t>CS ÚRS 2019 01</t>
  </si>
  <si>
    <t>4</t>
  </si>
  <si>
    <t>-1299650496</t>
  </si>
  <si>
    <t>VV</t>
  </si>
  <si>
    <t>"př. D.1" (69+56)*0,15</t>
  </si>
  <si>
    <t>122301101</t>
  </si>
  <si>
    <t>Odkopávky a prokopávky nezapažené v hornině tř. 4 objem do 100 m3</t>
  </si>
  <si>
    <t>-1931438827</t>
  </si>
  <si>
    <t>"př. D.1" 66 + 34</t>
  </si>
  <si>
    <t>3</t>
  </si>
  <si>
    <t>122301109</t>
  </si>
  <si>
    <t>Příplatek za lepivost u odkopávek nezapažených v hornině tř. 4</t>
  </si>
  <si>
    <t>942525880</t>
  </si>
  <si>
    <t>100*0,3 'Přepočtené koeficientem množství</t>
  </si>
  <si>
    <t>174101101</t>
  </si>
  <si>
    <t>Zásyp jam, šachet rýh nebo kolem objektů sypaninou se zhutněním</t>
  </si>
  <si>
    <t>-599330077</t>
  </si>
  <si>
    <t>"př. D.1, zpětný zásyp zeminou"100-10,766-2</t>
  </si>
  <si>
    <t>5</t>
  </si>
  <si>
    <t>181202305</t>
  </si>
  <si>
    <t>Úprava pláně na násypech se zhutněním</t>
  </si>
  <si>
    <t>m2</t>
  </si>
  <si>
    <t>-1560337226</t>
  </si>
  <si>
    <t>"př. D.1" (69+56)*1,3</t>
  </si>
  <si>
    <t>6</t>
  </si>
  <si>
    <t>181411121</t>
  </si>
  <si>
    <t>Založení lučního trávníku výsevem plochy do 1000 m2 v rovině a ve svahu do 1:5</t>
  </si>
  <si>
    <t>915120561</t>
  </si>
  <si>
    <t>7</t>
  </si>
  <si>
    <t>M</t>
  </si>
  <si>
    <t>00572470</t>
  </si>
  <si>
    <t>osivo směs travní univerzál</t>
  </si>
  <si>
    <t>kg</t>
  </si>
  <si>
    <t>8</t>
  </si>
  <si>
    <t>1455985031</t>
  </si>
  <si>
    <t>162,5*0,015 'Přepočtené koeficientem množství</t>
  </si>
  <si>
    <t>182301122</t>
  </si>
  <si>
    <t>Rozprostření ornice pl do 500 m2 ve svahu přes 1:5 tl vrstvy do 150 mm</t>
  </si>
  <si>
    <t>745710506</t>
  </si>
  <si>
    <t>Zakládání</t>
  </si>
  <si>
    <t>9</t>
  </si>
  <si>
    <t>224311114</t>
  </si>
  <si>
    <t>Vrty maloprofilové D do 156 mm úklon do 45° hl do 25 m hor. III a IV</t>
  </si>
  <si>
    <t>m</t>
  </si>
  <si>
    <t>-126792191</t>
  </si>
  <si>
    <t>"př. D.1" 4*12</t>
  </si>
  <si>
    <t>10</t>
  </si>
  <si>
    <t>283111113</t>
  </si>
  <si>
    <t>Zřízení trubkových mikropilot svislých část hladká D 115 mm</t>
  </si>
  <si>
    <t>-2073837855</t>
  </si>
  <si>
    <t>11</t>
  </si>
  <si>
    <t>14011048</t>
  </si>
  <si>
    <t>trubka ocelová bezešvá hladká jakost 11 353 70x10mm</t>
  </si>
  <si>
    <t>-1629409220</t>
  </si>
  <si>
    <t>Svislé a kompletní konstrukce</t>
  </si>
  <si>
    <t>12</t>
  </si>
  <si>
    <t>321311115</t>
  </si>
  <si>
    <t>Konstrukce vodních staveb z betonu prostého mrazuvzdorného tř. C 25/30</t>
  </si>
  <si>
    <t>1167344017</t>
  </si>
  <si>
    <t>"př. D.1, podkladní beton" 20*0,1</t>
  </si>
  <si>
    <t>13</t>
  </si>
  <si>
    <t>321321115</t>
  </si>
  <si>
    <t>Konstrukce vodních staveb ze ŽB mrazuvzdorného tř. C 25/30</t>
  </si>
  <si>
    <t>-1231436131</t>
  </si>
  <si>
    <t>"př. D.1, deska + pilíř"9,7+0,72+(1,4*0,5*0,5-0,2*0,2*0,1)</t>
  </si>
  <si>
    <t>14</t>
  </si>
  <si>
    <t>321351010</t>
  </si>
  <si>
    <t>Bednění konstrukcí vodních staveb rovinné - zřízení</t>
  </si>
  <si>
    <t>1832537646</t>
  </si>
  <si>
    <t>"př. D.1, deska + pilíř" 3,2*1*4+1,2*0,5*4+0,5*1,4*4+0,2*0,1*4</t>
  </si>
  <si>
    <t>321352010</t>
  </si>
  <si>
    <t>Bednění konstrukcí vodních staveb rovinné - odstranění</t>
  </si>
  <si>
    <t>1119322756</t>
  </si>
  <si>
    <t>16</t>
  </si>
  <si>
    <t>341361821</t>
  </si>
  <si>
    <t>Výztuž stěn betonářskou ocelí 10 505</t>
  </si>
  <si>
    <t>t</t>
  </si>
  <si>
    <t>-920867833</t>
  </si>
  <si>
    <t>"př. D.2, φ8" 4,6/1000</t>
  </si>
  <si>
    <t>"př. D.2, φ12" 340,3/1000</t>
  </si>
  <si>
    <t>Ostatní konstrukce a práce, bourání</t>
  </si>
  <si>
    <t>17</t>
  </si>
  <si>
    <t>900R1</t>
  </si>
  <si>
    <t>Zřízení kapsy pro osazení značky</t>
  </si>
  <si>
    <t>kompl</t>
  </si>
  <si>
    <t>-1567730684</t>
  </si>
  <si>
    <t>18</t>
  </si>
  <si>
    <t>900R2</t>
  </si>
  <si>
    <t>Osazení centrační hlavice, dodávka a montáž</t>
  </si>
  <si>
    <t>-2067522212</t>
  </si>
  <si>
    <t>998</t>
  </si>
  <si>
    <t>Přesun hmot</t>
  </si>
  <si>
    <t>19</t>
  </si>
  <si>
    <t>998321011</t>
  </si>
  <si>
    <t>Přesun hmot pro hráze přehradní zemní a kamenité</t>
  </si>
  <si>
    <t>697264466</t>
  </si>
  <si>
    <t>PSV</t>
  </si>
  <si>
    <t>Práce a dodávky PSV</t>
  </si>
  <si>
    <t>764</t>
  </si>
  <si>
    <t>Konstrukce klempířské</t>
  </si>
  <si>
    <t>20</t>
  </si>
  <si>
    <t>764R1</t>
  </si>
  <si>
    <t>Kryt z pozink plechu tl 3mm včetně petlice, dodávka a montáž</t>
  </si>
  <si>
    <t>2084723648</t>
  </si>
  <si>
    <t>"př. D.1, B.3.2" 1</t>
  </si>
  <si>
    <t>766</t>
  </si>
  <si>
    <t>Konstrukce truhlářské</t>
  </si>
  <si>
    <t>766121210</t>
  </si>
  <si>
    <t>Montáž stěn plných s výplní v do 2,75 m</t>
  </si>
  <si>
    <t>1835090663</t>
  </si>
  <si>
    <t>"př. D.1" 0,56*1,25*4</t>
  </si>
  <si>
    <t>22</t>
  </si>
  <si>
    <t>61191170</t>
  </si>
  <si>
    <t>palubky obkladové smrk, borovice 15x96mm, 116mm vč. 8mm pera, dl 3-5m jakost A/B</t>
  </si>
  <si>
    <t>32</t>
  </si>
  <si>
    <t>-277727002</t>
  </si>
  <si>
    <t>23</t>
  </si>
  <si>
    <t>998766101</t>
  </si>
  <si>
    <t>Přesun hmot tonážní pro konstrukce truhlářské v objektech v do 6 m</t>
  </si>
  <si>
    <t>-2104180991</t>
  </si>
  <si>
    <t>783</t>
  </si>
  <si>
    <t>Dokončovací práce - nátěry</t>
  </si>
  <si>
    <t>24</t>
  </si>
  <si>
    <t>783163101</t>
  </si>
  <si>
    <t>Jednonásobný napouštěcí olejový nátěr truhlářských konstrukcí</t>
  </si>
  <si>
    <t>891403416</t>
  </si>
  <si>
    <t>25</t>
  </si>
  <si>
    <t>783164101</t>
  </si>
  <si>
    <t>Základní jednonásobný olejový nátěr truhlářských konstrukcí</t>
  </si>
  <si>
    <t>-220438306</t>
  </si>
  <si>
    <t>26</t>
  </si>
  <si>
    <t>783167101</t>
  </si>
  <si>
    <t>Krycí jednonásobný olejový nátěr truhlářských konstrukcí</t>
  </si>
  <si>
    <t>-881174330</t>
  </si>
  <si>
    <t>2831_02 - Ostatní náklady</t>
  </si>
  <si>
    <t>VRN - Vedlejší rozpočtové náklady</t>
  </si>
  <si>
    <t xml:space="preserve">    VRN1 - Průzkumné, geodetické a projektové práce</t>
  </si>
  <si>
    <t xml:space="preserve">      VRN3 - Zařízení staveniště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</si>
  <si>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</si>
  <si>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</si>
  <si>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</si>
  <si>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</si>
  <si>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</si>
  <si>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</si>
  <si>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</si>
  <si>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-2058802291</t>
  </si>
  <si>
    <t>P</t>
  </si>
  <si>
    <t>Poznámka k položce:_x000d_
Zajištění všech nezbytných opatření, jimiž bude předejito porušení jakékoliv inženýrské sítě během výstavby, aktualizaci vyjádření k existenci sítí, jejich vytýčení, označení a ochrana stávajících inženýrských sítí a zařízení v obvodu staveniště a vytýčení stavby před zahájením prací z pevných bodů předaných odpovědným geodetem objednatele</t>
  </si>
  <si>
    <t>013254000</t>
  </si>
  <si>
    <t>Dokumentace skutečného provedení stavby</t>
  </si>
  <si>
    <t>1163857556</t>
  </si>
  <si>
    <t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5-ti_x000d_
vyhotoveních v tištěné i digitální verzi - 5xCD nebo DVD ve formátu *.pdf a 5xCD nebo DVD se zdrojovými daty) viz specifikace_x000d_
DSKP - Příloha Výkazu výměr "Požadavky investora na DSKP"</t>
  </si>
  <si>
    <t>R01</t>
  </si>
  <si>
    <t>Projednání a zajištění případného zvláštního užívání komunikací a veřejných ploch</t>
  </si>
  <si>
    <t>-1301236015</t>
  </si>
  <si>
    <t>Poznámka k položce:_x000d_
Projednání a zajištění případného zvláštního užívání komunikací a veřejných ploch a to v rozsahu nezbytném pro řádné a bezpečné provádění stavby, průběžná údržba dotčených komunikací po celou dobu stavby včetně uvedení všech povrchů do původního stavu a jejich protokolární předání</t>
  </si>
  <si>
    <t>R02</t>
  </si>
  <si>
    <t>Dopravní značení dle požadavku správce komunikace a DI, včetně projednání s dotčenými orgány</t>
  </si>
  <si>
    <t>-1635149175</t>
  </si>
  <si>
    <t>Poznámka k položce:_x000d_
včetně pronájmu značení po celou dobu stavby</t>
  </si>
  <si>
    <t>R03</t>
  </si>
  <si>
    <t>Fotodokumentace postupu prací při provádění díla</t>
  </si>
  <si>
    <t>-40019299</t>
  </si>
  <si>
    <t>Poznámka k položce:_x000d_
včetně popisu prováděných prací, lokalizace, uvedení data a času. Fotodokumentace bude uložena ke každé fakturaci na CD(DVD) nosiči v rozlišení a kvalitě pro tisk</t>
  </si>
  <si>
    <t>R04</t>
  </si>
  <si>
    <t>Zpracování a předání geodetického zaměření skutečného provedení stavby</t>
  </si>
  <si>
    <t>-1874414899</t>
  </si>
  <si>
    <t>Poznámka k položce:_x000d_
bude provedeno odborně způsobilou osobou, bude obsahovat polohopisné a výškopisné zaměření stavby a jednotlivých objektů s návazností na katastr nemovitostí a projektovou dokumentaci</t>
  </si>
  <si>
    <t>R05</t>
  </si>
  <si>
    <t>Zavedení opatření zamezující úniku ropných látek do půdy a vody po celou dobu provádění stavby</t>
  </si>
  <si>
    <t>-430561223</t>
  </si>
  <si>
    <t>VRN3</t>
  </si>
  <si>
    <t>Zařízení staveniště</t>
  </si>
  <si>
    <t>030001000</t>
  </si>
  <si>
    <t>754726876</t>
  </si>
  <si>
    <t>034002000</t>
  </si>
  <si>
    <t>Zabezpečení staveniště</t>
  </si>
  <si>
    <t>2113489615</t>
  </si>
  <si>
    <t>039002000</t>
  </si>
  <si>
    <t>Zrušení zařízení staveniště</t>
  </si>
  <si>
    <t>460047337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</si>
</sst>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32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42</v>
      </c>
      <c r="E29" s="42"/>
      <c r="F29" s="28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2831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VD Karolinka - pozorovací pilíř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kú. Karolinka, obec Karolinka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13. 5. 2019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Povodí Moravy,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64" t="str">
        <f>IF(E17="","",E17)</f>
        <v>VODNÍ DÍLA - TBD a.s.</v>
      </c>
      <c r="AN49" s="35"/>
      <c r="AO49" s="35"/>
      <c r="AP49" s="35"/>
      <c r="AQ49" s="35"/>
      <c r="AR49" s="39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53</v>
      </c>
      <c r="D52" s="78"/>
      <c r="E52" s="78"/>
      <c r="F52" s="78"/>
      <c r="G52" s="78"/>
      <c r="H52" s="79"/>
      <c r="I52" s="80" t="s">
        <v>54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55</v>
      </c>
      <c r="AH52" s="78"/>
      <c r="AI52" s="78"/>
      <c r="AJ52" s="78"/>
      <c r="AK52" s="78"/>
      <c r="AL52" s="78"/>
      <c r="AM52" s="78"/>
      <c r="AN52" s="80" t="s">
        <v>56</v>
      </c>
      <c r="AO52" s="78"/>
      <c r="AP52" s="82"/>
      <c r="AQ52" s="83" t="s">
        <v>57</v>
      </c>
      <c r="AR52" s="39"/>
      <c r="AS52" s="84" t="s">
        <v>58</v>
      </c>
      <c r="AT52" s="85" t="s">
        <v>59</v>
      </c>
      <c r="AU52" s="85" t="s">
        <v>60</v>
      </c>
      <c r="AV52" s="85" t="s">
        <v>61</v>
      </c>
      <c r="AW52" s="85" t="s">
        <v>62</v>
      </c>
      <c r="AX52" s="85" t="s">
        <v>63</v>
      </c>
      <c r="AY52" s="85" t="s">
        <v>64</v>
      </c>
      <c r="AZ52" s="85" t="s">
        <v>65</v>
      </c>
      <c r="BA52" s="85" t="s">
        <v>66</v>
      </c>
      <c r="BB52" s="85" t="s">
        <v>67</v>
      </c>
      <c r="BC52" s="85" t="s">
        <v>68</v>
      </c>
      <c r="BD52" s="86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70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ROUND(SUM(AS55:AS56),2)</f>
        <v>0</v>
      </c>
      <c r="AT54" s="98">
        <f>ROUND(SUM(AV54:AW54),2)</f>
        <v>0</v>
      </c>
      <c r="AU54" s="99">
        <f>ROUND(SUM(AU55:AU56),5)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ROUND(SUM(AZ55:AZ56),2)</f>
        <v>0</v>
      </c>
      <c r="BA54" s="98">
        <f>ROUND(SUM(BA55:BA56),2)</f>
        <v>0</v>
      </c>
      <c r="BB54" s="98">
        <f>ROUND(SUM(BB55:BB56),2)</f>
        <v>0</v>
      </c>
      <c r="BC54" s="98">
        <f>ROUND(SUM(BC55:BC56),2)</f>
        <v>0</v>
      </c>
      <c r="BD54" s="100">
        <f>ROUND(SUM(BD55:BD56),2)</f>
        <v>0</v>
      </c>
      <c r="BS54" s="101" t="s">
        <v>71</v>
      </c>
      <c r="BT54" s="101" t="s">
        <v>72</v>
      </c>
      <c r="BU54" s="102" t="s">
        <v>73</v>
      </c>
      <c r="BV54" s="101" t="s">
        <v>74</v>
      </c>
      <c r="BW54" s="101" t="s">
        <v>5</v>
      </c>
      <c r="BX54" s="101" t="s">
        <v>75</v>
      </c>
      <c r="CL54" s="101" t="s">
        <v>1</v>
      </c>
    </row>
    <row r="55" s="5" customFormat="1" ht="16.5" customHeight="1">
      <c r="A55" s="103" t="s">
        <v>76</v>
      </c>
      <c r="B55" s="104"/>
      <c r="C55" s="105"/>
      <c r="D55" s="106" t="s">
        <v>77</v>
      </c>
      <c r="E55" s="106"/>
      <c r="F55" s="106"/>
      <c r="G55" s="106"/>
      <c r="H55" s="106"/>
      <c r="I55" s="107"/>
      <c r="J55" s="106" t="s">
        <v>78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'2831_01 - Pozorovací pilíř'!J30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79</v>
      </c>
      <c r="AR55" s="110"/>
      <c r="AS55" s="111">
        <v>0</v>
      </c>
      <c r="AT55" s="112">
        <f>ROUND(SUM(AV55:AW55),2)</f>
        <v>0</v>
      </c>
      <c r="AU55" s="113">
        <f>'2831_01 - Pozorovací pilíř'!P89</f>
        <v>0</v>
      </c>
      <c r="AV55" s="112">
        <f>'2831_01 - Pozorovací pilíř'!J33</f>
        <v>0</v>
      </c>
      <c r="AW55" s="112">
        <f>'2831_01 - Pozorovací pilíř'!J34</f>
        <v>0</v>
      </c>
      <c r="AX55" s="112">
        <f>'2831_01 - Pozorovací pilíř'!J35</f>
        <v>0</v>
      </c>
      <c r="AY55" s="112">
        <f>'2831_01 - Pozorovací pilíř'!J36</f>
        <v>0</v>
      </c>
      <c r="AZ55" s="112">
        <f>'2831_01 - Pozorovací pilíř'!F33</f>
        <v>0</v>
      </c>
      <c r="BA55" s="112">
        <f>'2831_01 - Pozorovací pilíř'!F34</f>
        <v>0</v>
      </c>
      <c r="BB55" s="112">
        <f>'2831_01 - Pozorovací pilíř'!F35</f>
        <v>0</v>
      </c>
      <c r="BC55" s="112">
        <f>'2831_01 - Pozorovací pilíř'!F36</f>
        <v>0</v>
      </c>
      <c r="BD55" s="114">
        <f>'2831_01 - Pozorovací pilíř'!F37</f>
        <v>0</v>
      </c>
      <c r="BT55" s="115" t="s">
        <v>80</v>
      </c>
      <c r="BV55" s="115" t="s">
        <v>74</v>
      </c>
      <c r="BW55" s="115" t="s">
        <v>81</v>
      </c>
      <c r="BX55" s="115" t="s">
        <v>5</v>
      </c>
      <c r="CL55" s="115" t="s">
        <v>1</v>
      </c>
      <c r="CM55" s="115" t="s">
        <v>82</v>
      </c>
    </row>
    <row r="56" s="5" customFormat="1" ht="16.5" customHeight="1">
      <c r="A56" s="103" t="s">
        <v>76</v>
      </c>
      <c r="B56" s="104"/>
      <c r="C56" s="105"/>
      <c r="D56" s="106" t="s">
        <v>83</v>
      </c>
      <c r="E56" s="106"/>
      <c r="F56" s="106"/>
      <c r="G56" s="106"/>
      <c r="H56" s="106"/>
      <c r="I56" s="107"/>
      <c r="J56" s="106" t="s">
        <v>84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'2831_02 - Ostatní náklady'!J30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79</v>
      </c>
      <c r="AR56" s="110"/>
      <c r="AS56" s="116">
        <v>0</v>
      </c>
      <c r="AT56" s="117">
        <f>ROUND(SUM(AV56:AW56),2)</f>
        <v>0</v>
      </c>
      <c r="AU56" s="118">
        <f>'2831_02 - Ostatní náklady'!P82</f>
        <v>0</v>
      </c>
      <c r="AV56" s="117">
        <f>'2831_02 - Ostatní náklady'!J33</f>
        <v>0</v>
      </c>
      <c r="AW56" s="117">
        <f>'2831_02 - Ostatní náklady'!J34</f>
        <v>0</v>
      </c>
      <c r="AX56" s="117">
        <f>'2831_02 - Ostatní náklady'!J35</f>
        <v>0</v>
      </c>
      <c r="AY56" s="117">
        <f>'2831_02 - Ostatní náklady'!J36</f>
        <v>0</v>
      </c>
      <c r="AZ56" s="117">
        <f>'2831_02 - Ostatní náklady'!F33</f>
        <v>0</v>
      </c>
      <c r="BA56" s="117">
        <f>'2831_02 - Ostatní náklady'!F34</f>
        <v>0</v>
      </c>
      <c r="BB56" s="117">
        <f>'2831_02 - Ostatní náklady'!F35</f>
        <v>0</v>
      </c>
      <c r="BC56" s="117">
        <f>'2831_02 - Ostatní náklady'!F36</f>
        <v>0</v>
      </c>
      <c r="BD56" s="119">
        <f>'2831_02 - Ostatní náklady'!F37</f>
        <v>0</v>
      </c>
      <c r="BT56" s="115" t="s">
        <v>80</v>
      </c>
      <c r="BV56" s="115" t="s">
        <v>74</v>
      </c>
      <c r="BW56" s="115" t="s">
        <v>85</v>
      </c>
      <c r="BX56" s="115" t="s">
        <v>5</v>
      </c>
      <c r="CL56" s="115" t="s">
        <v>1</v>
      </c>
      <c r="CM56" s="115" t="s">
        <v>82</v>
      </c>
    </row>
    <row r="57" s="1" customFormat="1" ht="30" customHeight="1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</row>
    <row r="58" s="1" customFormat="1" ht="6.96" customHeight="1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9"/>
    </row>
  </sheetData>
  <sheetProtection sheet="1" formatColumns="0" formatRows="0" objects="1" scenarios="1" spinCount="100000" saltValue="IVdXU2YU7RMwBrT/5Hw/ROGXInsfq18CkQI2nsZS/YCOeomhtrcFKsa0k/LlhsNhi0WeW2Tr27ia3lhYbRw9MA==" hashValue="0hhjXTmqjisN0TMM2MVlgRbt/aq7x38aDdxHSQqCR8M1YmD/k1fDk/LdzJGVi2rW+1M1eHMv12kBuGZwXG71U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2831_01 - Pozorovací pilíř'!C2" display="/"/>
    <hyperlink ref="A56" location="'2831_02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81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82</v>
      </c>
    </row>
    <row r="4" ht="24.96" customHeight="1">
      <c r="B4" s="16"/>
      <c r="D4" s="124" t="s">
        <v>86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VD Karolinka - pozorovací pilíř</v>
      </c>
      <c r="F7" s="125"/>
      <c r="G7" s="125"/>
      <c r="H7" s="125"/>
      <c r="L7" s="16"/>
    </row>
    <row r="8" s="1" customFormat="1" ht="12" customHeight="1">
      <c r="B8" s="39"/>
      <c r="D8" s="125" t="s">
        <v>87</v>
      </c>
      <c r="I8" s="127"/>
      <c r="L8" s="39"/>
    </row>
    <row r="9" s="1" customFormat="1" ht="36.96" customHeight="1">
      <c r="B9" s="39"/>
      <c r="E9" s="128" t="s">
        <v>88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13. 5. 2019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9" t="s">
        <v>28</v>
      </c>
      <c r="J15" s="13" t="s">
        <v>1</v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29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31</v>
      </c>
      <c r="I20" s="129" t="s">
        <v>25</v>
      </c>
      <c r="J20" s="13" t="s">
        <v>32</v>
      </c>
      <c r="L20" s="39"/>
    </row>
    <row r="21" s="1" customFormat="1" ht="18" customHeight="1">
      <c r="B21" s="39"/>
      <c r="E21" s="13" t="s">
        <v>33</v>
      </c>
      <c r="I21" s="129" t="s">
        <v>28</v>
      </c>
      <c r="J21" s="13" t="s">
        <v>1</v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35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9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37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38</v>
      </c>
      <c r="I30" s="127"/>
      <c r="J30" s="136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40</v>
      </c>
      <c r="I32" s="138" t="s">
        <v>39</v>
      </c>
      <c r="J32" s="137" t="s">
        <v>41</v>
      </c>
      <c r="L32" s="39"/>
    </row>
    <row r="33" s="1" customFormat="1" ht="14.4" customHeight="1">
      <c r="B33" s="39"/>
      <c r="D33" s="125" t="s">
        <v>42</v>
      </c>
      <c r="E33" s="125" t="s">
        <v>43</v>
      </c>
      <c r="F33" s="139">
        <f>ROUND((SUM(BE89:BE146)),  2)</f>
        <v>0</v>
      </c>
      <c r="I33" s="140">
        <v>0.20999999999999999</v>
      </c>
      <c r="J33" s="139">
        <f>ROUND(((SUM(BE89:BE146))*I33),  2)</f>
        <v>0</v>
      </c>
      <c r="L33" s="39"/>
    </row>
    <row r="34" s="1" customFormat="1" ht="14.4" customHeight="1">
      <c r="B34" s="39"/>
      <c r="E34" s="125" t="s">
        <v>44</v>
      </c>
      <c r="F34" s="139">
        <f>ROUND((SUM(BF89:BF146)),  2)</f>
        <v>0</v>
      </c>
      <c r="I34" s="140">
        <v>0.14999999999999999</v>
      </c>
      <c r="J34" s="139">
        <f>ROUND(((SUM(BF89:BF146))*I34),  2)</f>
        <v>0</v>
      </c>
      <c r="L34" s="39"/>
    </row>
    <row r="35" hidden="1" s="1" customFormat="1" ht="14.4" customHeight="1">
      <c r="B35" s="39"/>
      <c r="E35" s="125" t="s">
        <v>45</v>
      </c>
      <c r="F35" s="139">
        <f>ROUND((SUM(BG89:BG146)),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46</v>
      </c>
      <c r="F36" s="139">
        <f>ROUND((SUM(BH89:BH146)),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47</v>
      </c>
      <c r="F37" s="139">
        <f>ROUND((SUM(BI89:BI146)),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89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VD Karolinka - pozorovací pilíř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87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2831_01 - Pozorovací pilíř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kú. Karolinka, obec Karolinka</v>
      </c>
      <c r="G52" s="35"/>
      <c r="H52" s="35"/>
      <c r="I52" s="129" t="s">
        <v>22</v>
      </c>
      <c r="J52" s="63" t="str">
        <f>IF(J12="","",J12)</f>
        <v>13. 5. 2019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Povodí Moravy, s.p.</v>
      </c>
      <c r="G54" s="35"/>
      <c r="H54" s="35"/>
      <c r="I54" s="129" t="s">
        <v>31</v>
      </c>
      <c r="J54" s="32" t="str">
        <f>E21</f>
        <v>VODNÍ DÍLA - TBD a.s.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9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92</v>
      </c>
      <c r="D59" s="35"/>
      <c r="E59" s="35"/>
      <c r="F59" s="35"/>
      <c r="G59" s="35"/>
      <c r="H59" s="35"/>
      <c r="I59" s="127"/>
      <c r="J59" s="94">
        <f>J89</f>
        <v>0</v>
      </c>
      <c r="K59" s="35"/>
      <c r="L59" s="39"/>
      <c r="AU59" s="13" t="s">
        <v>93</v>
      </c>
    </row>
    <row r="60" s="7" customFormat="1" ht="24.96" customHeight="1">
      <c r="B60" s="161"/>
      <c r="C60" s="162"/>
      <c r="D60" s="163" t="s">
        <v>94</v>
      </c>
      <c r="E60" s="164"/>
      <c r="F60" s="164"/>
      <c r="G60" s="164"/>
      <c r="H60" s="164"/>
      <c r="I60" s="165"/>
      <c r="J60" s="166">
        <f>J90</f>
        <v>0</v>
      </c>
      <c r="K60" s="162"/>
      <c r="L60" s="167"/>
    </row>
    <row r="61" s="8" customFormat="1" ht="19.92" customHeight="1">
      <c r="B61" s="168"/>
      <c r="C61" s="169"/>
      <c r="D61" s="170" t="s">
        <v>95</v>
      </c>
      <c r="E61" s="171"/>
      <c r="F61" s="171"/>
      <c r="G61" s="171"/>
      <c r="H61" s="171"/>
      <c r="I61" s="172"/>
      <c r="J61" s="173">
        <f>J91</f>
        <v>0</v>
      </c>
      <c r="K61" s="169"/>
      <c r="L61" s="174"/>
    </row>
    <row r="62" s="8" customFormat="1" ht="19.92" customHeight="1">
      <c r="B62" s="168"/>
      <c r="C62" s="169"/>
      <c r="D62" s="170" t="s">
        <v>96</v>
      </c>
      <c r="E62" s="171"/>
      <c r="F62" s="171"/>
      <c r="G62" s="171"/>
      <c r="H62" s="171"/>
      <c r="I62" s="172"/>
      <c r="J62" s="173">
        <f>J108</f>
        <v>0</v>
      </c>
      <c r="K62" s="169"/>
      <c r="L62" s="174"/>
    </row>
    <row r="63" s="8" customFormat="1" ht="19.92" customHeight="1">
      <c r="B63" s="168"/>
      <c r="C63" s="169"/>
      <c r="D63" s="170" t="s">
        <v>97</v>
      </c>
      <c r="E63" s="171"/>
      <c r="F63" s="171"/>
      <c r="G63" s="171"/>
      <c r="H63" s="171"/>
      <c r="I63" s="172"/>
      <c r="J63" s="173">
        <f>J114</f>
        <v>0</v>
      </c>
      <c r="K63" s="169"/>
      <c r="L63" s="174"/>
    </row>
    <row r="64" s="8" customFormat="1" ht="19.92" customHeight="1">
      <c r="B64" s="168"/>
      <c r="C64" s="169"/>
      <c r="D64" s="170" t="s">
        <v>98</v>
      </c>
      <c r="E64" s="171"/>
      <c r="F64" s="171"/>
      <c r="G64" s="171"/>
      <c r="H64" s="171"/>
      <c r="I64" s="172"/>
      <c r="J64" s="173">
        <f>J126</f>
        <v>0</v>
      </c>
      <c r="K64" s="169"/>
      <c r="L64" s="174"/>
    </row>
    <row r="65" s="8" customFormat="1" ht="19.92" customHeight="1">
      <c r="B65" s="168"/>
      <c r="C65" s="169"/>
      <c r="D65" s="170" t="s">
        <v>99</v>
      </c>
      <c r="E65" s="171"/>
      <c r="F65" s="171"/>
      <c r="G65" s="171"/>
      <c r="H65" s="171"/>
      <c r="I65" s="172"/>
      <c r="J65" s="173">
        <f>J129</f>
        <v>0</v>
      </c>
      <c r="K65" s="169"/>
      <c r="L65" s="174"/>
    </row>
    <row r="66" s="7" customFormat="1" ht="24.96" customHeight="1">
      <c r="B66" s="161"/>
      <c r="C66" s="162"/>
      <c r="D66" s="163" t="s">
        <v>100</v>
      </c>
      <c r="E66" s="164"/>
      <c r="F66" s="164"/>
      <c r="G66" s="164"/>
      <c r="H66" s="164"/>
      <c r="I66" s="165"/>
      <c r="J66" s="166">
        <f>J131</f>
        <v>0</v>
      </c>
      <c r="K66" s="162"/>
      <c r="L66" s="167"/>
    </row>
    <row r="67" s="8" customFormat="1" ht="19.92" customHeight="1">
      <c r="B67" s="168"/>
      <c r="C67" s="169"/>
      <c r="D67" s="170" t="s">
        <v>101</v>
      </c>
      <c r="E67" s="171"/>
      <c r="F67" s="171"/>
      <c r="G67" s="171"/>
      <c r="H67" s="171"/>
      <c r="I67" s="172"/>
      <c r="J67" s="173">
        <f>J132</f>
        <v>0</v>
      </c>
      <c r="K67" s="169"/>
      <c r="L67" s="174"/>
    </row>
    <row r="68" s="8" customFormat="1" ht="19.92" customHeight="1">
      <c r="B68" s="168"/>
      <c r="C68" s="169"/>
      <c r="D68" s="170" t="s">
        <v>102</v>
      </c>
      <c r="E68" s="171"/>
      <c r="F68" s="171"/>
      <c r="G68" s="171"/>
      <c r="H68" s="171"/>
      <c r="I68" s="172"/>
      <c r="J68" s="173">
        <f>J135</f>
        <v>0</v>
      </c>
      <c r="K68" s="169"/>
      <c r="L68" s="174"/>
    </row>
    <row r="69" s="8" customFormat="1" ht="19.92" customHeight="1">
      <c r="B69" s="168"/>
      <c r="C69" s="169"/>
      <c r="D69" s="170" t="s">
        <v>103</v>
      </c>
      <c r="E69" s="171"/>
      <c r="F69" s="171"/>
      <c r="G69" s="171"/>
      <c r="H69" s="171"/>
      <c r="I69" s="172"/>
      <c r="J69" s="173">
        <f>J140</f>
        <v>0</v>
      </c>
      <c r="K69" s="169"/>
      <c r="L69" s="174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1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4"/>
      <c r="J75" s="56"/>
      <c r="K75" s="56"/>
      <c r="L75" s="39"/>
    </row>
    <row r="76" s="1" customFormat="1" ht="24.96" customHeight="1">
      <c r="B76" s="34"/>
      <c r="C76" s="19" t="s">
        <v>104</v>
      </c>
      <c r="D76" s="35"/>
      <c r="E76" s="35"/>
      <c r="F76" s="35"/>
      <c r="G76" s="35"/>
      <c r="H76" s="35"/>
      <c r="I76" s="127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7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7"/>
      <c r="J78" s="35"/>
      <c r="K78" s="35"/>
      <c r="L78" s="39"/>
    </row>
    <row r="79" s="1" customFormat="1" ht="16.5" customHeight="1">
      <c r="B79" s="34"/>
      <c r="C79" s="35"/>
      <c r="D79" s="35"/>
      <c r="E79" s="155" t="str">
        <f>E7</f>
        <v>VD Karolinka - pozorovací pilíř</v>
      </c>
      <c r="F79" s="28"/>
      <c r="G79" s="28"/>
      <c r="H79" s="28"/>
      <c r="I79" s="127"/>
      <c r="J79" s="35"/>
      <c r="K79" s="35"/>
      <c r="L79" s="39"/>
    </row>
    <row r="80" s="1" customFormat="1" ht="12" customHeight="1">
      <c r="B80" s="34"/>
      <c r="C80" s="28" t="s">
        <v>87</v>
      </c>
      <c r="D80" s="35"/>
      <c r="E80" s="35"/>
      <c r="F80" s="35"/>
      <c r="G80" s="35"/>
      <c r="H80" s="35"/>
      <c r="I80" s="127"/>
      <c r="J80" s="35"/>
      <c r="K80" s="35"/>
      <c r="L80" s="39"/>
    </row>
    <row r="81" s="1" customFormat="1" ht="16.5" customHeight="1">
      <c r="B81" s="34"/>
      <c r="C81" s="35"/>
      <c r="D81" s="35"/>
      <c r="E81" s="60" t="str">
        <f>E9</f>
        <v>2831_01 - Pozorovací pilíř</v>
      </c>
      <c r="F81" s="35"/>
      <c r="G81" s="35"/>
      <c r="H81" s="35"/>
      <c r="I81" s="127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7"/>
      <c r="J82" s="35"/>
      <c r="K82" s="35"/>
      <c r="L82" s="39"/>
    </row>
    <row r="83" s="1" customFormat="1" ht="12" customHeight="1">
      <c r="B83" s="34"/>
      <c r="C83" s="28" t="s">
        <v>20</v>
      </c>
      <c r="D83" s="35"/>
      <c r="E83" s="35"/>
      <c r="F83" s="23" t="str">
        <f>F12</f>
        <v>kú. Karolinka, obec Karolinka</v>
      </c>
      <c r="G83" s="35"/>
      <c r="H83" s="35"/>
      <c r="I83" s="129" t="s">
        <v>22</v>
      </c>
      <c r="J83" s="63" t="str">
        <f>IF(J12="","",J12)</f>
        <v>13. 5. 2019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7"/>
      <c r="J84" s="35"/>
      <c r="K84" s="35"/>
      <c r="L84" s="39"/>
    </row>
    <row r="85" s="1" customFormat="1" ht="13.65" customHeight="1">
      <c r="B85" s="34"/>
      <c r="C85" s="28" t="s">
        <v>24</v>
      </c>
      <c r="D85" s="35"/>
      <c r="E85" s="35"/>
      <c r="F85" s="23" t="str">
        <f>E15</f>
        <v>Povodí Moravy, s.p.</v>
      </c>
      <c r="G85" s="35"/>
      <c r="H85" s="35"/>
      <c r="I85" s="129" t="s">
        <v>31</v>
      </c>
      <c r="J85" s="32" t="str">
        <f>E21</f>
        <v>VODNÍ DÍLA - TBD a.s.</v>
      </c>
      <c r="K85" s="35"/>
      <c r="L85" s="39"/>
    </row>
    <row r="86" s="1" customFormat="1" ht="13.65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9" t="s">
        <v>35</v>
      </c>
      <c r="J86" s="32" t="str">
        <f>E24</f>
        <v xml:space="preserve"> 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7"/>
      <c r="J87" s="35"/>
      <c r="K87" s="35"/>
      <c r="L87" s="39"/>
    </row>
    <row r="88" s="9" customFormat="1" ht="29.28" customHeight="1">
      <c r="B88" s="175"/>
      <c r="C88" s="176" t="s">
        <v>105</v>
      </c>
      <c r="D88" s="177" t="s">
        <v>57</v>
      </c>
      <c r="E88" s="177" t="s">
        <v>53</v>
      </c>
      <c r="F88" s="177" t="s">
        <v>54</v>
      </c>
      <c r="G88" s="177" t="s">
        <v>106</v>
      </c>
      <c r="H88" s="177" t="s">
        <v>107</v>
      </c>
      <c r="I88" s="178" t="s">
        <v>108</v>
      </c>
      <c r="J88" s="179" t="s">
        <v>91</v>
      </c>
      <c r="K88" s="180" t="s">
        <v>109</v>
      </c>
      <c r="L88" s="181"/>
      <c r="M88" s="84" t="s">
        <v>1</v>
      </c>
      <c r="N88" s="85" t="s">
        <v>42</v>
      </c>
      <c r="O88" s="85" t="s">
        <v>110</v>
      </c>
      <c r="P88" s="85" t="s">
        <v>111</v>
      </c>
      <c r="Q88" s="85" t="s">
        <v>112</v>
      </c>
      <c r="R88" s="85" t="s">
        <v>113</v>
      </c>
      <c r="S88" s="85" t="s">
        <v>114</v>
      </c>
      <c r="T88" s="86" t="s">
        <v>115</v>
      </c>
    </row>
    <row r="89" s="1" customFormat="1" ht="22.8" customHeight="1">
      <c r="B89" s="34"/>
      <c r="C89" s="91" t="s">
        <v>116</v>
      </c>
      <c r="D89" s="35"/>
      <c r="E89" s="35"/>
      <c r="F89" s="35"/>
      <c r="G89" s="35"/>
      <c r="H89" s="35"/>
      <c r="I89" s="127"/>
      <c r="J89" s="182">
        <f>BK89</f>
        <v>0</v>
      </c>
      <c r="K89" s="35"/>
      <c r="L89" s="39"/>
      <c r="M89" s="87"/>
      <c r="N89" s="88"/>
      <c r="O89" s="88"/>
      <c r="P89" s="183">
        <f>P90+P131</f>
        <v>0</v>
      </c>
      <c r="Q89" s="88"/>
      <c r="R89" s="183">
        <f>R90+R131</f>
        <v>3.0546519000000001</v>
      </c>
      <c r="S89" s="88"/>
      <c r="T89" s="184">
        <f>T90+T131</f>
        <v>0.126</v>
      </c>
      <c r="AT89" s="13" t="s">
        <v>71</v>
      </c>
      <c r="AU89" s="13" t="s">
        <v>93</v>
      </c>
      <c r="BK89" s="185">
        <f>BK90+BK131</f>
        <v>0</v>
      </c>
    </row>
    <row r="90" s="10" customFormat="1" ht="25.92" customHeight="1">
      <c r="B90" s="186"/>
      <c r="C90" s="187"/>
      <c r="D90" s="188" t="s">
        <v>71</v>
      </c>
      <c r="E90" s="189" t="s">
        <v>117</v>
      </c>
      <c r="F90" s="189" t="s">
        <v>118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P91+P108+P114+P126+P129</f>
        <v>0</v>
      </c>
      <c r="Q90" s="194"/>
      <c r="R90" s="195">
        <f>R91+R108+R114+R126+R129</f>
        <v>3.0337358999999999</v>
      </c>
      <c r="S90" s="194"/>
      <c r="T90" s="196">
        <f>T91+T108+T114+T126+T129</f>
        <v>0.126</v>
      </c>
      <c r="AR90" s="197" t="s">
        <v>80</v>
      </c>
      <c r="AT90" s="198" t="s">
        <v>71</v>
      </c>
      <c r="AU90" s="198" t="s">
        <v>72</v>
      </c>
      <c r="AY90" s="197" t="s">
        <v>119</v>
      </c>
      <c r="BK90" s="199">
        <f>BK91+BK108+BK114+BK126+BK129</f>
        <v>0</v>
      </c>
    </row>
    <row r="91" s="10" customFormat="1" ht="22.8" customHeight="1">
      <c r="B91" s="186"/>
      <c r="C91" s="187"/>
      <c r="D91" s="188" t="s">
        <v>71</v>
      </c>
      <c r="E91" s="200" t="s">
        <v>80</v>
      </c>
      <c r="F91" s="200" t="s">
        <v>120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SUM(P92:P107)</f>
        <v>0</v>
      </c>
      <c r="Q91" s="194"/>
      <c r="R91" s="195">
        <f>SUM(R92:R107)</f>
        <v>0.0024380000000000001</v>
      </c>
      <c r="S91" s="194"/>
      <c r="T91" s="196">
        <f>SUM(T92:T107)</f>
        <v>0</v>
      </c>
      <c r="AR91" s="197" t="s">
        <v>80</v>
      </c>
      <c r="AT91" s="198" t="s">
        <v>71</v>
      </c>
      <c r="AU91" s="198" t="s">
        <v>80</v>
      </c>
      <c r="AY91" s="197" t="s">
        <v>119</v>
      </c>
      <c r="BK91" s="199">
        <f>SUM(BK92:BK107)</f>
        <v>0</v>
      </c>
    </row>
    <row r="92" s="1" customFormat="1" ht="16.5" customHeight="1">
      <c r="B92" s="34"/>
      <c r="C92" s="202" t="s">
        <v>80</v>
      </c>
      <c r="D92" s="202" t="s">
        <v>121</v>
      </c>
      <c r="E92" s="203" t="s">
        <v>122</v>
      </c>
      <c r="F92" s="204" t="s">
        <v>123</v>
      </c>
      <c r="G92" s="205" t="s">
        <v>124</v>
      </c>
      <c r="H92" s="206">
        <v>18.75</v>
      </c>
      <c r="I92" s="207"/>
      <c r="J92" s="208">
        <f>ROUND(I92*H92,2)</f>
        <v>0</v>
      </c>
      <c r="K92" s="204" t="s">
        <v>125</v>
      </c>
      <c r="L92" s="39"/>
      <c r="M92" s="209" t="s">
        <v>1</v>
      </c>
      <c r="N92" s="210" t="s">
        <v>43</v>
      </c>
      <c r="O92" s="7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13" t="s">
        <v>126</v>
      </c>
      <c r="AT92" s="13" t="s">
        <v>121</v>
      </c>
      <c r="AU92" s="13" t="s">
        <v>82</v>
      </c>
      <c r="AY92" s="13" t="s">
        <v>119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3" t="s">
        <v>80</v>
      </c>
      <c r="BK92" s="213">
        <f>ROUND(I92*H92,2)</f>
        <v>0</v>
      </c>
      <c r="BL92" s="13" t="s">
        <v>126</v>
      </c>
      <c r="BM92" s="13" t="s">
        <v>127</v>
      </c>
    </row>
    <row r="93" s="11" customFormat="1">
      <c r="B93" s="214"/>
      <c r="C93" s="215"/>
      <c r="D93" s="216" t="s">
        <v>128</v>
      </c>
      <c r="E93" s="217" t="s">
        <v>1</v>
      </c>
      <c r="F93" s="218" t="s">
        <v>129</v>
      </c>
      <c r="G93" s="215"/>
      <c r="H93" s="219">
        <v>18.75</v>
      </c>
      <c r="I93" s="220"/>
      <c r="J93" s="215"/>
      <c r="K93" s="215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128</v>
      </c>
      <c r="AU93" s="225" t="s">
        <v>82</v>
      </c>
      <c r="AV93" s="11" t="s">
        <v>82</v>
      </c>
      <c r="AW93" s="11" t="s">
        <v>34</v>
      </c>
      <c r="AX93" s="11" t="s">
        <v>80</v>
      </c>
      <c r="AY93" s="225" t="s">
        <v>119</v>
      </c>
    </row>
    <row r="94" s="1" customFormat="1" ht="16.5" customHeight="1">
      <c r="B94" s="34"/>
      <c r="C94" s="202" t="s">
        <v>82</v>
      </c>
      <c r="D94" s="202" t="s">
        <v>121</v>
      </c>
      <c r="E94" s="203" t="s">
        <v>130</v>
      </c>
      <c r="F94" s="204" t="s">
        <v>131</v>
      </c>
      <c r="G94" s="205" t="s">
        <v>124</v>
      </c>
      <c r="H94" s="206">
        <v>100</v>
      </c>
      <c r="I94" s="207"/>
      <c r="J94" s="208">
        <f>ROUND(I94*H94,2)</f>
        <v>0</v>
      </c>
      <c r="K94" s="204" t="s">
        <v>125</v>
      </c>
      <c r="L94" s="39"/>
      <c r="M94" s="209" t="s">
        <v>1</v>
      </c>
      <c r="N94" s="210" t="s">
        <v>43</v>
      </c>
      <c r="O94" s="75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13" t="s">
        <v>126</v>
      </c>
      <c r="AT94" s="13" t="s">
        <v>121</v>
      </c>
      <c r="AU94" s="13" t="s">
        <v>82</v>
      </c>
      <c r="AY94" s="13" t="s">
        <v>119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3" t="s">
        <v>80</v>
      </c>
      <c r="BK94" s="213">
        <f>ROUND(I94*H94,2)</f>
        <v>0</v>
      </c>
      <c r="BL94" s="13" t="s">
        <v>126</v>
      </c>
      <c r="BM94" s="13" t="s">
        <v>132</v>
      </c>
    </row>
    <row r="95" s="11" customFormat="1">
      <c r="B95" s="214"/>
      <c r="C95" s="215"/>
      <c r="D95" s="216" t="s">
        <v>128</v>
      </c>
      <c r="E95" s="217" t="s">
        <v>1</v>
      </c>
      <c r="F95" s="218" t="s">
        <v>133</v>
      </c>
      <c r="G95" s="215"/>
      <c r="H95" s="219">
        <v>100</v>
      </c>
      <c r="I95" s="220"/>
      <c r="J95" s="215"/>
      <c r="K95" s="215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128</v>
      </c>
      <c r="AU95" s="225" t="s">
        <v>82</v>
      </c>
      <c r="AV95" s="11" t="s">
        <v>82</v>
      </c>
      <c r="AW95" s="11" t="s">
        <v>34</v>
      </c>
      <c r="AX95" s="11" t="s">
        <v>80</v>
      </c>
      <c r="AY95" s="225" t="s">
        <v>119</v>
      </c>
    </row>
    <row r="96" s="1" customFormat="1" ht="16.5" customHeight="1">
      <c r="B96" s="34"/>
      <c r="C96" s="202" t="s">
        <v>134</v>
      </c>
      <c r="D96" s="202" t="s">
        <v>121</v>
      </c>
      <c r="E96" s="203" t="s">
        <v>135</v>
      </c>
      <c r="F96" s="204" t="s">
        <v>136</v>
      </c>
      <c r="G96" s="205" t="s">
        <v>124</v>
      </c>
      <c r="H96" s="206">
        <v>30</v>
      </c>
      <c r="I96" s="207"/>
      <c r="J96" s="208">
        <f>ROUND(I96*H96,2)</f>
        <v>0</v>
      </c>
      <c r="K96" s="204" t="s">
        <v>125</v>
      </c>
      <c r="L96" s="39"/>
      <c r="M96" s="209" t="s">
        <v>1</v>
      </c>
      <c r="N96" s="210" t="s">
        <v>43</v>
      </c>
      <c r="O96" s="7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13" t="s">
        <v>126</v>
      </c>
      <c r="AT96" s="13" t="s">
        <v>121</v>
      </c>
      <c r="AU96" s="13" t="s">
        <v>82</v>
      </c>
      <c r="AY96" s="13" t="s">
        <v>119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3" t="s">
        <v>80</v>
      </c>
      <c r="BK96" s="213">
        <f>ROUND(I96*H96,2)</f>
        <v>0</v>
      </c>
      <c r="BL96" s="13" t="s">
        <v>126</v>
      </c>
      <c r="BM96" s="13" t="s">
        <v>137</v>
      </c>
    </row>
    <row r="97" s="11" customFormat="1">
      <c r="B97" s="214"/>
      <c r="C97" s="215"/>
      <c r="D97" s="216" t="s">
        <v>128</v>
      </c>
      <c r="E97" s="215"/>
      <c r="F97" s="218" t="s">
        <v>138</v>
      </c>
      <c r="G97" s="215"/>
      <c r="H97" s="219">
        <v>30</v>
      </c>
      <c r="I97" s="220"/>
      <c r="J97" s="215"/>
      <c r="K97" s="215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128</v>
      </c>
      <c r="AU97" s="225" t="s">
        <v>82</v>
      </c>
      <c r="AV97" s="11" t="s">
        <v>82</v>
      </c>
      <c r="AW97" s="11" t="s">
        <v>4</v>
      </c>
      <c r="AX97" s="11" t="s">
        <v>80</v>
      </c>
      <c r="AY97" s="225" t="s">
        <v>119</v>
      </c>
    </row>
    <row r="98" s="1" customFormat="1" ht="16.5" customHeight="1">
      <c r="B98" s="34"/>
      <c r="C98" s="202" t="s">
        <v>126</v>
      </c>
      <c r="D98" s="202" t="s">
        <v>121</v>
      </c>
      <c r="E98" s="203" t="s">
        <v>139</v>
      </c>
      <c r="F98" s="204" t="s">
        <v>140</v>
      </c>
      <c r="G98" s="205" t="s">
        <v>124</v>
      </c>
      <c r="H98" s="206">
        <v>87.233999999999995</v>
      </c>
      <c r="I98" s="207"/>
      <c r="J98" s="208">
        <f>ROUND(I98*H98,2)</f>
        <v>0</v>
      </c>
      <c r="K98" s="204" t="s">
        <v>125</v>
      </c>
      <c r="L98" s="39"/>
      <c r="M98" s="209" t="s">
        <v>1</v>
      </c>
      <c r="N98" s="210" t="s">
        <v>43</v>
      </c>
      <c r="O98" s="75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13" t="s">
        <v>126</v>
      </c>
      <c r="AT98" s="13" t="s">
        <v>121</v>
      </c>
      <c r="AU98" s="13" t="s">
        <v>82</v>
      </c>
      <c r="AY98" s="13" t="s">
        <v>119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3" t="s">
        <v>80</v>
      </c>
      <c r="BK98" s="213">
        <f>ROUND(I98*H98,2)</f>
        <v>0</v>
      </c>
      <c r="BL98" s="13" t="s">
        <v>126</v>
      </c>
      <c r="BM98" s="13" t="s">
        <v>141</v>
      </c>
    </row>
    <row r="99" s="11" customFormat="1">
      <c r="B99" s="214"/>
      <c r="C99" s="215"/>
      <c r="D99" s="216" t="s">
        <v>128</v>
      </c>
      <c r="E99" s="217" t="s">
        <v>1</v>
      </c>
      <c r="F99" s="218" t="s">
        <v>142</v>
      </c>
      <c r="G99" s="215"/>
      <c r="H99" s="219">
        <v>87.233999999999995</v>
      </c>
      <c r="I99" s="220"/>
      <c r="J99" s="215"/>
      <c r="K99" s="215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128</v>
      </c>
      <c r="AU99" s="225" t="s">
        <v>82</v>
      </c>
      <c r="AV99" s="11" t="s">
        <v>82</v>
      </c>
      <c r="AW99" s="11" t="s">
        <v>34</v>
      </c>
      <c r="AX99" s="11" t="s">
        <v>80</v>
      </c>
      <c r="AY99" s="225" t="s">
        <v>119</v>
      </c>
    </row>
    <row r="100" s="1" customFormat="1" ht="16.5" customHeight="1">
      <c r="B100" s="34"/>
      <c r="C100" s="202" t="s">
        <v>143</v>
      </c>
      <c r="D100" s="202" t="s">
        <v>121</v>
      </c>
      <c r="E100" s="203" t="s">
        <v>144</v>
      </c>
      <c r="F100" s="204" t="s">
        <v>145</v>
      </c>
      <c r="G100" s="205" t="s">
        <v>146</v>
      </c>
      <c r="H100" s="206">
        <v>162.5</v>
      </c>
      <c r="I100" s="207"/>
      <c r="J100" s="208">
        <f>ROUND(I100*H100,2)</f>
        <v>0</v>
      </c>
      <c r="K100" s="204" t="s">
        <v>125</v>
      </c>
      <c r="L100" s="39"/>
      <c r="M100" s="209" t="s">
        <v>1</v>
      </c>
      <c r="N100" s="210" t="s">
        <v>43</v>
      </c>
      <c r="O100" s="7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13" t="s">
        <v>126</v>
      </c>
      <c r="AT100" s="13" t="s">
        <v>121</v>
      </c>
      <c r="AU100" s="13" t="s">
        <v>82</v>
      </c>
      <c r="AY100" s="13" t="s">
        <v>119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3" t="s">
        <v>80</v>
      </c>
      <c r="BK100" s="213">
        <f>ROUND(I100*H100,2)</f>
        <v>0</v>
      </c>
      <c r="BL100" s="13" t="s">
        <v>126</v>
      </c>
      <c r="BM100" s="13" t="s">
        <v>147</v>
      </c>
    </row>
    <row r="101" s="11" customFormat="1">
      <c r="B101" s="214"/>
      <c r="C101" s="215"/>
      <c r="D101" s="216" t="s">
        <v>128</v>
      </c>
      <c r="E101" s="217" t="s">
        <v>1</v>
      </c>
      <c r="F101" s="218" t="s">
        <v>148</v>
      </c>
      <c r="G101" s="215"/>
      <c r="H101" s="219">
        <v>162.5</v>
      </c>
      <c r="I101" s="220"/>
      <c r="J101" s="215"/>
      <c r="K101" s="215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128</v>
      </c>
      <c r="AU101" s="225" t="s">
        <v>82</v>
      </c>
      <c r="AV101" s="11" t="s">
        <v>82</v>
      </c>
      <c r="AW101" s="11" t="s">
        <v>34</v>
      </c>
      <c r="AX101" s="11" t="s">
        <v>80</v>
      </c>
      <c r="AY101" s="225" t="s">
        <v>119</v>
      </c>
    </row>
    <row r="102" s="1" customFormat="1" ht="16.5" customHeight="1">
      <c r="B102" s="34"/>
      <c r="C102" s="202" t="s">
        <v>149</v>
      </c>
      <c r="D102" s="202" t="s">
        <v>121</v>
      </c>
      <c r="E102" s="203" t="s">
        <v>150</v>
      </c>
      <c r="F102" s="204" t="s">
        <v>151</v>
      </c>
      <c r="G102" s="205" t="s">
        <v>146</v>
      </c>
      <c r="H102" s="206">
        <v>162.5</v>
      </c>
      <c r="I102" s="207"/>
      <c r="J102" s="208">
        <f>ROUND(I102*H102,2)</f>
        <v>0</v>
      </c>
      <c r="K102" s="204" t="s">
        <v>125</v>
      </c>
      <c r="L102" s="39"/>
      <c r="M102" s="209" t="s">
        <v>1</v>
      </c>
      <c r="N102" s="210" t="s">
        <v>43</v>
      </c>
      <c r="O102" s="7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13" t="s">
        <v>126</v>
      </c>
      <c r="AT102" s="13" t="s">
        <v>121</v>
      </c>
      <c r="AU102" s="13" t="s">
        <v>82</v>
      </c>
      <c r="AY102" s="13" t="s">
        <v>119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3" t="s">
        <v>80</v>
      </c>
      <c r="BK102" s="213">
        <f>ROUND(I102*H102,2)</f>
        <v>0</v>
      </c>
      <c r="BL102" s="13" t="s">
        <v>126</v>
      </c>
      <c r="BM102" s="13" t="s">
        <v>152</v>
      </c>
    </row>
    <row r="103" s="11" customFormat="1">
      <c r="B103" s="214"/>
      <c r="C103" s="215"/>
      <c r="D103" s="216" t="s">
        <v>128</v>
      </c>
      <c r="E103" s="217" t="s">
        <v>1</v>
      </c>
      <c r="F103" s="218" t="s">
        <v>148</v>
      </c>
      <c r="G103" s="215"/>
      <c r="H103" s="219">
        <v>162.5</v>
      </c>
      <c r="I103" s="220"/>
      <c r="J103" s="215"/>
      <c r="K103" s="215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128</v>
      </c>
      <c r="AU103" s="225" t="s">
        <v>82</v>
      </c>
      <c r="AV103" s="11" t="s">
        <v>82</v>
      </c>
      <c r="AW103" s="11" t="s">
        <v>34</v>
      </c>
      <c r="AX103" s="11" t="s">
        <v>80</v>
      </c>
      <c r="AY103" s="225" t="s">
        <v>119</v>
      </c>
    </row>
    <row r="104" s="1" customFormat="1" ht="16.5" customHeight="1">
      <c r="B104" s="34"/>
      <c r="C104" s="226" t="s">
        <v>153</v>
      </c>
      <c r="D104" s="226" t="s">
        <v>154</v>
      </c>
      <c r="E104" s="227" t="s">
        <v>155</v>
      </c>
      <c r="F104" s="228" t="s">
        <v>156</v>
      </c>
      <c r="G104" s="229" t="s">
        <v>157</v>
      </c>
      <c r="H104" s="230">
        <v>2.4380000000000002</v>
      </c>
      <c r="I104" s="231"/>
      <c r="J104" s="232">
        <f>ROUND(I104*H104,2)</f>
        <v>0</v>
      </c>
      <c r="K104" s="228" t="s">
        <v>125</v>
      </c>
      <c r="L104" s="233"/>
      <c r="M104" s="234" t="s">
        <v>1</v>
      </c>
      <c r="N104" s="235" t="s">
        <v>43</v>
      </c>
      <c r="O104" s="75"/>
      <c r="P104" s="211">
        <f>O104*H104</f>
        <v>0</v>
      </c>
      <c r="Q104" s="211">
        <v>0.001</v>
      </c>
      <c r="R104" s="211">
        <f>Q104*H104</f>
        <v>0.0024380000000000001</v>
      </c>
      <c r="S104" s="211">
        <v>0</v>
      </c>
      <c r="T104" s="212">
        <f>S104*H104</f>
        <v>0</v>
      </c>
      <c r="AR104" s="13" t="s">
        <v>158</v>
      </c>
      <c r="AT104" s="13" t="s">
        <v>154</v>
      </c>
      <c r="AU104" s="13" t="s">
        <v>82</v>
      </c>
      <c r="AY104" s="13" t="s">
        <v>119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3" t="s">
        <v>80</v>
      </c>
      <c r="BK104" s="213">
        <f>ROUND(I104*H104,2)</f>
        <v>0</v>
      </c>
      <c r="BL104" s="13" t="s">
        <v>126</v>
      </c>
      <c r="BM104" s="13" t="s">
        <v>159</v>
      </c>
    </row>
    <row r="105" s="11" customFormat="1">
      <c r="B105" s="214"/>
      <c r="C105" s="215"/>
      <c r="D105" s="216" t="s">
        <v>128</v>
      </c>
      <c r="E105" s="215"/>
      <c r="F105" s="218" t="s">
        <v>160</v>
      </c>
      <c r="G105" s="215"/>
      <c r="H105" s="219">
        <v>2.4380000000000002</v>
      </c>
      <c r="I105" s="220"/>
      <c r="J105" s="215"/>
      <c r="K105" s="215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128</v>
      </c>
      <c r="AU105" s="225" t="s">
        <v>82</v>
      </c>
      <c r="AV105" s="11" t="s">
        <v>82</v>
      </c>
      <c r="AW105" s="11" t="s">
        <v>4</v>
      </c>
      <c r="AX105" s="11" t="s">
        <v>80</v>
      </c>
      <c r="AY105" s="225" t="s">
        <v>119</v>
      </c>
    </row>
    <row r="106" s="1" customFormat="1" ht="16.5" customHeight="1">
      <c r="B106" s="34"/>
      <c r="C106" s="202" t="s">
        <v>158</v>
      </c>
      <c r="D106" s="202" t="s">
        <v>121</v>
      </c>
      <c r="E106" s="203" t="s">
        <v>161</v>
      </c>
      <c r="F106" s="204" t="s">
        <v>162</v>
      </c>
      <c r="G106" s="205" t="s">
        <v>146</v>
      </c>
      <c r="H106" s="206">
        <v>162.5</v>
      </c>
      <c r="I106" s="207"/>
      <c r="J106" s="208">
        <f>ROUND(I106*H106,2)</f>
        <v>0</v>
      </c>
      <c r="K106" s="204" t="s">
        <v>125</v>
      </c>
      <c r="L106" s="39"/>
      <c r="M106" s="209" t="s">
        <v>1</v>
      </c>
      <c r="N106" s="210" t="s">
        <v>43</v>
      </c>
      <c r="O106" s="7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13" t="s">
        <v>126</v>
      </c>
      <c r="AT106" s="13" t="s">
        <v>121</v>
      </c>
      <c r="AU106" s="13" t="s">
        <v>82</v>
      </c>
      <c r="AY106" s="13" t="s">
        <v>119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3" t="s">
        <v>80</v>
      </c>
      <c r="BK106" s="213">
        <f>ROUND(I106*H106,2)</f>
        <v>0</v>
      </c>
      <c r="BL106" s="13" t="s">
        <v>126</v>
      </c>
      <c r="BM106" s="13" t="s">
        <v>163</v>
      </c>
    </row>
    <row r="107" s="11" customFormat="1">
      <c r="B107" s="214"/>
      <c r="C107" s="215"/>
      <c r="D107" s="216" t="s">
        <v>128</v>
      </c>
      <c r="E107" s="217" t="s">
        <v>1</v>
      </c>
      <c r="F107" s="218" t="s">
        <v>148</v>
      </c>
      <c r="G107" s="215"/>
      <c r="H107" s="219">
        <v>162.5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128</v>
      </c>
      <c r="AU107" s="225" t="s">
        <v>82</v>
      </c>
      <c r="AV107" s="11" t="s">
        <v>82</v>
      </c>
      <c r="AW107" s="11" t="s">
        <v>34</v>
      </c>
      <c r="AX107" s="11" t="s">
        <v>80</v>
      </c>
      <c r="AY107" s="225" t="s">
        <v>119</v>
      </c>
    </row>
    <row r="108" s="10" customFormat="1" ht="22.8" customHeight="1">
      <c r="B108" s="186"/>
      <c r="C108" s="187"/>
      <c r="D108" s="188" t="s">
        <v>71</v>
      </c>
      <c r="E108" s="200" t="s">
        <v>82</v>
      </c>
      <c r="F108" s="200" t="s">
        <v>164</v>
      </c>
      <c r="G108" s="187"/>
      <c r="H108" s="187"/>
      <c r="I108" s="190"/>
      <c r="J108" s="201">
        <f>BK108</f>
        <v>0</v>
      </c>
      <c r="K108" s="187"/>
      <c r="L108" s="192"/>
      <c r="M108" s="193"/>
      <c r="N108" s="194"/>
      <c r="O108" s="194"/>
      <c r="P108" s="195">
        <f>SUM(P109:P113)</f>
        <v>0</v>
      </c>
      <c r="Q108" s="194"/>
      <c r="R108" s="195">
        <f>SUM(R109:R113)</f>
        <v>2.5204800000000001</v>
      </c>
      <c r="S108" s="194"/>
      <c r="T108" s="196">
        <f>SUM(T109:T113)</f>
        <v>0</v>
      </c>
      <c r="AR108" s="197" t="s">
        <v>80</v>
      </c>
      <c r="AT108" s="198" t="s">
        <v>71</v>
      </c>
      <c r="AU108" s="198" t="s">
        <v>80</v>
      </c>
      <c r="AY108" s="197" t="s">
        <v>119</v>
      </c>
      <c r="BK108" s="199">
        <f>SUM(BK109:BK113)</f>
        <v>0</v>
      </c>
    </row>
    <row r="109" s="1" customFormat="1" ht="16.5" customHeight="1">
      <c r="B109" s="34"/>
      <c r="C109" s="202" t="s">
        <v>165</v>
      </c>
      <c r="D109" s="202" t="s">
        <v>121</v>
      </c>
      <c r="E109" s="203" t="s">
        <v>166</v>
      </c>
      <c r="F109" s="204" t="s">
        <v>167</v>
      </c>
      <c r="G109" s="205" t="s">
        <v>168</v>
      </c>
      <c r="H109" s="206">
        <v>48</v>
      </c>
      <c r="I109" s="207"/>
      <c r="J109" s="208">
        <f>ROUND(I109*H109,2)</f>
        <v>0</v>
      </c>
      <c r="K109" s="204" t="s">
        <v>125</v>
      </c>
      <c r="L109" s="39"/>
      <c r="M109" s="209" t="s">
        <v>1</v>
      </c>
      <c r="N109" s="210" t="s">
        <v>43</v>
      </c>
      <c r="O109" s="75"/>
      <c r="P109" s="211">
        <f>O109*H109</f>
        <v>0</v>
      </c>
      <c r="Q109" s="211">
        <v>0.00032000000000000003</v>
      </c>
      <c r="R109" s="211">
        <f>Q109*H109</f>
        <v>0.015360000000000002</v>
      </c>
      <c r="S109" s="211">
        <v>0</v>
      </c>
      <c r="T109" s="212">
        <f>S109*H109</f>
        <v>0</v>
      </c>
      <c r="AR109" s="13" t="s">
        <v>126</v>
      </c>
      <c r="AT109" s="13" t="s">
        <v>121</v>
      </c>
      <c r="AU109" s="13" t="s">
        <v>82</v>
      </c>
      <c r="AY109" s="13" t="s">
        <v>119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3" t="s">
        <v>80</v>
      </c>
      <c r="BK109" s="213">
        <f>ROUND(I109*H109,2)</f>
        <v>0</v>
      </c>
      <c r="BL109" s="13" t="s">
        <v>126</v>
      </c>
      <c r="BM109" s="13" t="s">
        <v>169</v>
      </c>
    </row>
    <row r="110" s="11" customFormat="1">
      <c r="B110" s="214"/>
      <c r="C110" s="215"/>
      <c r="D110" s="216" t="s">
        <v>128</v>
      </c>
      <c r="E110" s="217" t="s">
        <v>1</v>
      </c>
      <c r="F110" s="218" t="s">
        <v>170</v>
      </c>
      <c r="G110" s="215"/>
      <c r="H110" s="219">
        <v>48</v>
      </c>
      <c r="I110" s="220"/>
      <c r="J110" s="215"/>
      <c r="K110" s="215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128</v>
      </c>
      <c r="AU110" s="225" t="s">
        <v>82</v>
      </c>
      <c r="AV110" s="11" t="s">
        <v>82</v>
      </c>
      <c r="AW110" s="11" t="s">
        <v>34</v>
      </c>
      <c r="AX110" s="11" t="s">
        <v>80</v>
      </c>
      <c r="AY110" s="225" t="s">
        <v>119</v>
      </c>
    </row>
    <row r="111" s="1" customFormat="1" ht="16.5" customHeight="1">
      <c r="B111" s="34"/>
      <c r="C111" s="202" t="s">
        <v>171</v>
      </c>
      <c r="D111" s="202" t="s">
        <v>121</v>
      </c>
      <c r="E111" s="203" t="s">
        <v>172</v>
      </c>
      <c r="F111" s="204" t="s">
        <v>173</v>
      </c>
      <c r="G111" s="205" t="s">
        <v>168</v>
      </c>
      <c r="H111" s="206">
        <v>48</v>
      </c>
      <c r="I111" s="207"/>
      <c r="J111" s="208">
        <f>ROUND(I111*H111,2)</f>
        <v>0</v>
      </c>
      <c r="K111" s="204" t="s">
        <v>125</v>
      </c>
      <c r="L111" s="39"/>
      <c r="M111" s="209" t="s">
        <v>1</v>
      </c>
      <c r="N111" s="210" t="s">
        <v>43</v>
      </c>
      <c r="O111" s="75"/>
      <c r="P111" s="211">
        <f>O111*H111</f>
        <v>0</v>
      </c>
      <c r="Q111" s="211">
        <v>0.03739</v>
      </c>
      <c r="R111" s="211">
        <f>Q111*H111</f>
        <v>1.7947199999999999</v>
      </c>
      <c r="S111" s="211">
        <v>0</v>
      </c>
      <c r="T111" s="212">
        <f>S111*H111</f>
        <v>0</v>
      </c>
      <c r="AR111" s="13" t="s">
        <v>126</v>
      </c>
      <c r="AT111" s="13" t="s">
        <v>121</v>
      </c>
      <c r="AU111" s="13" t="s">
        <v>82</v>
      </c>
      <c r="AY111" s="13" t="s">
        <v>119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3" t="s">
        <v>80</v>
      </c>
      <c r="BK111" s="213">
        <f>ROUND(I111*H111,2)</f>
        <v>0</v>
      </c>
      <c r="BL111" s="13" t="s">
        <v>126</v>
      </c>
      <c r="BM111" s="13" t="s">
        <v>174</v>
      </c>
    </row>
    <row r="112" s="11" customFormat="1">
      <c r="B112" s="214"/>
      <c r="C112" s="215"/>
      <c r="D112" s="216" t="s">
        <v>128</v>
      </c>
      <c r="E112" s="217" t="s">
        <v>1</v>
      </c>
      <c r="F112" s="218" t="s">
        <v>170</v>
      </c>
      <c r="G112" s="215"/>
      <c r="H112" s="219">
        <v>48</v>
      </c>
      <c r="I112" s="220"/>
      <c r="J112" s="215"/>
      <c r="K112" s="215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128</v>
      </c>
      <c r="AU112" s="225" t="s">
        <v>82</v>
      </c>
      <c r="AV112" s="11" t="s">
        <v>82</v>
      </c>
      <c r="AW112" s="11" t="s">
        <v>34</v>
      </c>
      <c r="AX112" s="11" t="s">
        <v>80</v>
      </c>
      <c r="AY112" s="225" t="s">
        <v>119</v>
      </c>
    </row>
    <row r="113" s="1" customFormat="1" ht="16.5" customHeight="1">
      <c r="B113" s="34"/>
      <c r="C113" s="226" t="s">
        <v>175</v>
      </c>
      <c r="D113" s="226" t="s">
        <v>154</v>
      </c>
      <c r="E113" s="227" t="s">
        <v>176</v>
      </c>
      <c r="F113" s="228" t="s">
        <v>177</v>
      </c>
      <c r="G113" s="229" t="s">
        <v>168</v>
      </c>
      <c r="H113" s="230">
        <v>48</v>
      </c>
      <c r="I113" s="231"/>
      <c r="J113" s="232">
        <f>ROUND(I113*H113,2)</f>
        <v>0</v>
      </c>
      <c r="K113" s="228" t="s">
        <v>125</v>
      </c>
      <c r="L113" s="233"/>
      <c r="M113" s="234" t="s">
        <v>1</v>
      </c>
      <c r="N113" s="235" t="s">
        <v>43</v>
      </c>
      <c r="O113" s="75"/>
      <c r="P113" s="211">
        <f>O113*H113</f>
        <v>0</v>
      </c>
      <c r="Q113" s="211">
        <v>0.014800000000000001</v>
      </c>
      <c r="R113" s="211">
        <f>Q113*H113</f>
        <v>0.71040000000000003</v>
      </c>
      <c r="S113" s="211">
        <v>0</v>
      </c>
      <c r="T113" s="212">
        <f>S113*H113</f>
        <v>0</v>
      </c>
      <c r="AR113" s="13" t="s">
        <v>158</v>
      </c>
      <c r="AT113" s="13" t="s">
        <v>154</v>
      </c>
      <c r="AU113" s="13" t="s">
        <v>82</v>
      </c>
      <c r="AY113" s="13" t="s">
        <v>119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3" t="s">
        <v>80</v>
      </c>
      <c r="BK113" s="213">
        <f>ROUND(I113*H113,2)</f>
        <v>0</v>
      </c>
      <c r="BL113" s="13" t="s">
        <v>126</v>
      </c>
      <c r="BM113" s="13" t="s">
        <v>178</v>
      </c>
    </row>
    <row r="114" s="10" customFormat="1" ht="22.8" customHeight="1">
      <c r="B114" s="186"/>
      <c r="C114" s="187"/>
      <c r="D114" s="188" t="s">
        <v>71</v>
      </c>
      <c r="E114" s="200" t="s">
        <v>134</v>
      </c>
      <c r="F114" s="200" t="s">
        <v>179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SUM(P115:P125)</f>
        <v>0</v>
      </c>
      <c r="Q114" s="194"/>
      <c r="R114" s="195">
        <f>SUM(R115:R125)</f>
        <v>0.5077278999999999</v>
      </c>
      <c r="S114" s="194"/>
      <c r="T114" s="196">
        <f>SUM(T115:T125)</f>
        <v>0</v>
      </c>
      <c r="AR114" s="197" t="s">
        <v>80</v>
      </c>
      <c r="AT114" s="198" t="s">
        <v>71</v>
      </c>
      <c r="AU114" s="198" t="s">
        <v>80</v>
      </c>
      <c r="AY114" s="197" t="s">
        <v>119</v>
      </c>
      <c r="BK114" s="199">
        <f>SUM(BK115:BK125)</f>
        <v>0</v>
      </c>
    </row>
    <row r="115" s="1" customFormat="1" ht="16.5" customHeight="1">
      <c r="B115" s="34"/>
      <c r="C115" s="202" t="s">
        <v>180</v>
      </c>
      <c r="D115" s="202" t="s">
        <v>121</v>
      </c>
      <c r="E115" s="203" t="s">
        <v>181</v>
      </c>
      <c r="F115" s="204" t="s">
        <v>182</v>
      </c>
      <c r="G115" s="205" t="s">
        <v>124</v>
      </c>
      <c r="H115" s="206">
        <v>2</v>
      </c>
      <c r="I115" s="207"/>
      <c r="J115" s="208">
        <f>ROUND(I115*H115,2)</f>
        <v>0</v>
      </c>
      <c r="K115" s="204" t="s">
        <v>125</v>
      </c>
      <c r="L115" s="39"/>
      <c r="M115" s="209" t="s">
        <v>1</v>
      </c>
      <c r="N115" s="210" t="s">
        <v>43</v>
      </c>
      <c r="O115" s="75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13" t="s">
        <v>126</v>
      </c>
      <c r="AT115" s="13" t="s">
        <v>121</v>
      </c>
      <c r="AU115" s="13" t="s">
        <v>82</v>
      </c>
      <c r="AY115" s="13" t="s">
        <v>119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3" t="s">
        <v>80</v>
      </c>
      <c r="BK115" s="213">
        <f>ROUND(I115*H115,2)</f>
        <v>0</v>
      </c>
      <c r="BL115" s="13" t="s">
        <v>126</v>
      </c>
      <c r="BM115" s="13" t="s">
        <v>183</v>
      </c>
    </row>
    <row r="116" s="11" customFormat="1">
      <c r="B116" s="214"/>
      <c r="C116" s="215"/>
      <c r="D116" s="216" t="s">
        <v>128</v>
      </c>
      <c r="E116" s="217" t="s">
        <v>1</v>
      </c>
      <c r="F116" s="218" t="s">
        <v>184</v>
      </c>
      <c r="G116" s="215"/>
      <c r="H116" s="219">
        <v>2</v>
      </c>
      <c r="I116" s="220"/>
      <c r="J116" s="215"/>
      <c r="K116" s="215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128</v>
      </c>
      <c r="AU116" s="225" t="s">
        <v>82</v>
      </c>
      <c r="AV116" s="11" t="s">
        <v>82</v>
      </c>
      <c r="AW116" s="11" t="s">
        <v>34</v>
      </c>
      <c r="AX116" s="11" t="s">
        <v>80</v>
      </c>
      <c r="AY116" s="225" t="s">
        <v>119</v>
      </c>
    </row>
    <row r="117" s="1" customFormat="1" ht="16.5" customHeight="1">
      <c r="B117" s="34"/>
      <c r="C117" s="202" t="s">
        <v>185</v>
      </c>
      <c r="D117" s="202" t="s">
        <v>121</v>
      </c>
      <c r="E117" s="203" t="s">
        <v>186</v>
      </c>
      <c r="F117" s="204" t="s">
        <v>187</v>
      </c>
      <c r="G117" s="205" t="s">
        <v>124</v>
      </c>
      <c r="H117" s="206">
        <v>10.766</v>
      </c>
      <c r="I117" s="207"/>
      <c r="J117" s="208">
        <f>ROUND(I117*H117,2)</f>
        <v>0</v>
      </c>
      <c r="K117" s="204" t="s">
        <v>125</v>
      </c>
      <c r="L117" s="39"/>
      <c r="M117" s="209" t="s">
        <v>1</v>
      </c>
      <c r="N117" s="210" t="s">
        <v>43</v>
      </c>
      <c r="O117" s="7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AR117" s="13" t="s">
        <v>126</v>
      </c>
      <c r="AT117" s="13" t="s">
        <v>121</v>
      </c>
      <c r="AU117" s="13" t="s">
        <v>82</v>
      </c>
      <c r="AY117" s="13" t="s">
        <v>119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3" t="s">
        <v>80</v>
      </c>
      <c r="BK117" s="213">
        <f>ROUND(I117*H117,2)</f>
        <v>0</v>
      </c>
      <c r="BL117" s="13" t="s">
        <v>126</v>
      </c>
      <c r="BM117" s="13" t="s">
        <v>188</v>
      </c>
    </row>
    <row r="118" s="11" customFormat="1">
      <c r="B118" s="214"/>
      <c r="C118" s="215"/>
      <c r="D118" s="216" t="s">
        <v>128</v>
      </c>
      <c r="E118" s="217" t="s">
        <v>1</v>
      </c>
      <c r="F118" s="218" t="s">
        <v>189</v>
      </c>
      <c r="G118" s="215"/>
      <c r="H118" s="219">
        <v>10.766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128</v>
      </c>
      <c r="AU118" s="225" t="s">
        <v>82</v>
      </c>
      <c r="AV118" s="11" t="s">
        <v>82</v>
      </c>
      <c r="AW118" s="11" t="s">
        <v>34</v>
      </c>
      <c r="AX118" s="11" t="s">
        <v>80</v>
      </c>
      <c r="AY118" s="225" t="s">
        <v>119</v>
      </c>
    </row>
    <row r="119" s="1" customFormat="1" ht="16.5" customHeight="1">
      <c r="B119" s="34"/>
      <c r="C119" s="202" t="s">
        <v>190</v>
      </c>
      <c r="D119" s="202" t="s">
        <v>121</v>
      </c>
      <c r="E119" s="203" t="s">
        <v>191</v>
      </c>
      <c r="F119" s="204" t="s">
        <v>192</v>
      </c>
      <c r="G119" s="205" t="s">
        <v>146</v>
      </c>
      <c r="H119" s="206">
        <v>18.079999999999998</v>
      </c>
      <c r="I119" s="207"/>
      <c r="J119" s="208">
        <f>ROUND(I119*H119,2)</f>
        <v>0</v>
      </c>
      <c r="K119" s="204" t="s">
        <v>125</v>
      </c>
      <c r="L119" s="39"/>
      <c r="M119" s="209" t="s">
        <v>1</v>
      </c>
      <c r="N119" s="210" t="s">
        <v>43</v>
      </c>
      <c r="O119" s="75"/>
      <c r="P119" s="211">
        <f>O119*H119</f>
        <v>0</v>
      </c>
      <c r="Q119" s="211">
        <v>0.00726</v>
      </c>
      <c r="R119" s="211">
        <f>Q119*H119</f>
        <v>0.13126079999999998</v>
      </c>
      <c r="S119" s="211">
        <v>0</v>
      </c>
      <c r="T119" s="212">
        <f>S119*H119</f>
        <v>0</v>
      </c>
      <c r="AR119" s="13" t="s">
        <v>126</v>
      </c>
      <c r="AT119" s="13" t="s">
        <v>121</v>
      </c>
      <c r="AU119" s="13" t="s">
        <v>82</v>
      </c>
      <c r="AY119" s="13" t="s">
        <v>119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3" t="s">
        <v>80</v>
      </c>
      <c r="BK119" s="213">
        <f>ROUND(I119*H119,2)</f>
        <v>0</v>
      </c>
      <c r="BL119" s="13" t="s">
        <v>126</v>
      </c>
      <c r="BM119" s="13" t="s">
        <v>193</v>
      </c>
    </row>
    <row r="120" s="11" customFormat="1">
      <c r="B120" s="214"/>
      <c r="C120" s="215"/>
      <c r="D120" s="216" t="s">
        <v>128</v>
      </c>
      <c r="E120" s="217" t="s">
        <v>1</v>
      </c>
      <c r="F120" s="218" t="s">
        <v>194</v>
      </c>
      <c r="G120" s="215"/>
      <c r="H120" s="219">
        <v>18.079999999999998</v>
      </c>
      <c r="I120" s="220"/>
      <c r="J120" s="215"/>
      <c r="K120" s="215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128</v>
      </c>
      <c r="AU120" s="225" t="s">
        <v>82</v>
      </c>
      <c r="AV120" s="11" t="s">
        <v>82</v>
      </c>
      <c r="AW120" s="11" t="s">
        <v>34</v>
      </c>
      <c r="AX120" s="11" t="s">
        <v>80</v>
      </c>
      <c r="AY120" s="225" t="s">
        <v>119</v>
      </c>
    </row>
    <row r="121" s="1" customFormat="1" ht="16.5" customHeight="1">
      <c r="B121" s="34"/>
      <c r="C121" s="202" t="s">
        <v>8</v>
      </c>
      <c r="D121" s="202" t="s">
        <v>121</v>
      </c>
      <c r="E121" s="203" t="s">
        <v>195</v>
      </c>
      <c r="F121" s="204" t="s">
        <v>196</v>
      </c>
      <c r="G121" s="205" t="s">
        <v>146</v>
      </c>
      <c r="H121" s="206">
        <v>18.079999999999998</v>
      </c>
      <c r="I121" s="207"/>
      <c r="J121" s="208">
        <f>ROUND(I121*H121,2)</f>
        <v>0</v>
      </c>
      <c r="K121" s="204" t="s">
        <v>125</v>
      </c>
      <c r="L121" s="39"/>
      <c r="M121" s="209" t="s">
        <v>1</v>
      </c>
      <c r="N121" s="210" t="s">
        <v>43</v>
      </c>
      <c r="O121" s="75"/>
      <c r="P121" s="211">
        <f>O121*H121</f>
        <v>0</v>
      </c>
      <c r="Q121" s="211">
        <v>0.00085999999999999998</v>
      </c>
      <c r="R121" s="211">
        <f>Q121*H121</f>
        <v>0.015548799999999998</v>
      </c>
      <c r="S121" s="211">
        <v>0</v>
      </c>
      <c r="T121" s="212">
        <f>S121*H121</f>
        <v>0</v>
      </c>
      <c r="AR121" s="13" t="s">
        <v>126</v>
      </c>
      <c r="AT121" s="13" t="s">
        <v>121</v>
      </c>
      <c r="AU121" s="13" t="s">
        <v>82</v>
      </c>
      <c r="AY121" s="13" t="s">
        <v>119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3" t="s">
        <v>80</v>
      </c>
      <c r="BK121" s="213">
        <f>ROUND(I121*H121,2)</f>
        <v>0</v>
      </c>
      <c r="BL121" s="13" t="s">
        <v>126</v>
      </c>
      <c r="BM121" s="13" t="s">
        <v>197</v>
      </c>
    </row>
    <row r="122" s="11" customFormat="1">
      <c r="B122" s="214"/>
      <c r="C122" s="215"/>
      <c r="D122" s="216" t="s">
        <v>128</v>
      </c>
      <c r="E122" s="217" t="s">
        <v>1</v>
      </c>
      <c r="F122" s="218" t="s">
        <v>194</v>
      </c>
      <c r="G122" s="215"/>
      <c r="H122" s="219">
        <v>18.079999999999998</v>
      </c>
      <c r="I122" s="220"/>
      <c r="J122" s="215"/>
      <c r="K122" s="215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128</v>
      </c>
      <c r="AU122" s="225" t="s">
        <v>82</v>
      </c>
      <c r="AV122" s="11" t="s">
        <v>82</v>
      </c>
      <c r="AW122" s="11" t="s">
        <v>34</v>
      </c>
      <c r="AX122" s="11" t="s">
        <v>80</v>
      </c>
      <c r="AY122" s="225" t="s">
        <v>119</v>
      </c>
    </row>
    <row r="123" s="1" customFormat="1" ht="16.5" customHeight="1">
      <c r="B123" s="34"/>
      <c r="C123" s="202" t="s">
        <v>198</v>
      </c>
      <c r="D123" s="202" t="s">
        <v>121</v>
      </c>
      <c r="E123" s="203" t="s">
        <v>199</v>
      </c>
      <c r="F123" s="204" t="s">
        <v>200</v>
      </c>
      <c r="G123" s="205" t="s">
        <v>201</v>
      </c>
      <c r="H123" s="206">
        <v>0.34499999999999997</v>
      </c>
      <c r="I123" s="207"/>
      <c r="J123" s="208">
        <f>ROUND(I123*H123,2)</f>
        <v>0</v>
      </c>
      <c r="K123" s="204" t="s">
        <v>125</v>
      </c>
      <c r="L123" s="39"/>
      <c r="M123" s="209" t="s">
        <v>1</v>
      </c>
      <c r="N123" s="210" t="s">
        <v>43</v>
      </c>
      <c r="O123" s="75"/>
      <c r="P123" s="211">
        <f>O123*H123</f>
        <v>0</v>
      </c>
      <c r="Q123" s="211">
        <v>1.0461400000000001</v>
      </c>
      <c r="R123" s="211">
        <f>Q123*H123</f>
        <v>0.36091829999999997</v>
      </c>
      <c r="S123" s="211">
        <v>0</v>
      </c>
      <c r="T123" s="212">
        <f>S123*H123</f>
        <v>0</v>
      </c>
      <c r="AR123" s="13" t="s">
        <v>126</v>
      </c>
      <c r="AT123" s="13" t="s">
        <v>121</v>
      </c>
      <c r="AU123" s="13" t="s">
        <v>82</v>
      </c>
      <c r="AY123" s="13" t="s">
        <v>119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3" t="s">
        <v>80</v>
      </c>
      <c r="BK123" s="213">
        <f>ROUND(I123*H123,2)</f>
        <v>0</v>
      </c>
      <c r="BL123" s="13" t="s">
        <v>126</v>
      </c>
      <c r="BM123" s="13" t="s">
        <v>202</v>
      </c>
    </row>
    <row r="124" s="11" customFormat="1">
      <c r="B124" s="214"/>
      <c r="C124" s="215"/>
      <c r="D124" s="216" t="s">
        <v>128</v>
      </c>
      <c r="E124" s="217" t="s">
        <v>1</v>
      </c>
      <c r="F124" s="218" t="s">
        <v>203</v>
      </c>
      <c r="G124" s="215"/>
      <c r="H124" s="219">
        <v>0.0050000000000000001</v>
      </c>
      <c r="I124" s="220"/>
      <c r="J124" s="215"/>
      <c r="K124" s="215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128</v>
      </c>
      <c r="AU124" s="225" t="s">
        <v>82</v>
      </c>
      <c r="AV124" s="11" t="s">
        <v>82</v>
      </c>
      <c r="AW124" s="11" t="s">
        <v>34</v>
      </c>
      <c r="AX124" s="11" t="s">
        <v>72</v>
      </c>
      <c r="AY124" s="225" t="s">
        <v>119</v>
      </c>
    </row>
    <row r="125" s="11" customFormat="1">
      <c r="B125" s="214"/>
      <c r="C125" s="215"/>
      <c r="D125" s="216" t="s">
        <v>128</v>
      </c>
      <c r="E125" s="217" t="s">
        <v>1</v>
      </c>
      <c r="F125" s="218" t="s">
        <v>204</v>
      </c>
      <c r="G125" s="215"/>
      <c r="H125" s="219">
        <v>0.34000000000000002</v>
      </c>
      <c r="I125" s="220"/>
      <c r="J125" s="215"/>
      <c r="K125" s="215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128</v>
      </c>
      <c r="AU125" s="225" t="s">
        <v>82</v>
      </c>
      <c r="AV125" s="11" t="s">
        <v>82</v>
      </c>
      <c r="AW125" s="11" t="s">
        <v>34</v>
      </c>
      <c r="AX125" s="11" t="s">
        <v>72</v>
      </c>
      <c r="AY125" s="225" t="s">
        <v>119</v>
      </c>
    </row>
    <row r="126" s="10" customFormat="1" ht="22.8" customHeight="1">
      <c r="B126" s="186"/>
      <c r="C126" s="187"/>
      <c r="D126" s="188" t="s">
        <v>71</v>
      </c>
      <c r="E126" s="200" t="s">
        <v>165</v>
      </c>
      <c r="F126" s="200" t="s">
        <v>205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SUM(P127:P128)</f>
        <v>0</v>
      </c>
      <c r="Q126" s="194"/>
      <c r="R126" s="195">
        <f>SUM(R127:R128)</f>
        <v>0.0030899999999999999</v>
      </c>
      <c r="S126" s="194"/>
      <c r="T126" s="196">
        <f>SUM(T127:T128)</f>
        <v>0.126</v>
      </c>
      <c r="AR126" s="197" t="s">
        <v>80</v>
      </c>
      <c r="AT126" s="198" t="s">
        <v>71</v>
      </c>
      <c r="AU126" s="198" t="s">
        <v>80</v>
      </c>
      <c r="AY126" s="197" t="s">
        <v>119</v>
      </c>
      <c r="BK126" s="199">
        <f>SUM(BK127:BK128)</f>
        <v>0</v>
      </c>
    </row>
    <row r="127" s="1" customFormat="1" ht="16.5" customHeight="1">
      <c r="B127" s="34"/>
      <c r="C127" s="202" t="s">
        <v>206</v>
      </c>
      <c r="D127" s="202" t="s">
        <v>121</v>
      </c>
      <c r="E127" s="203" t="s">
        <v>207</v>
      </c>
      <c r="F127" s="204" t="s">
        <v>208</v>
      </c>
      <c r="G127" s="205" t="s">
        <v>209</v>
      </c>
      <c r="H127" s="206">
        <v>1</v>
      </c>
      <c r="I127" s="207"/>
      <c r="J127" s="208">
        <f>ROUND(I127*H127,2)</f>
        <v>0</v>
      </c>
      <c r="K127" s="204" t="s">
        <v>1</v>
      </c>
      <c r="L127" s="39"/>
      <c r="M127" s="209" t="s">
        <v>1</v>
      </c>
      <c r="N127" s="210" t="s">
        <v>43</v>
      </c>
      <c r="O127" s="75"/>
      <c r="P127" s="211">
        <f>O127*H127</f>
        <v>0</v>
      </c>
      <c r="Q127" s="211">
        <v>0.0030899999999999999</v>
      </c>
      <c r="R127" s="211">
        <f>Q127*H127</f>
        <v>0.0030899999999999999</v>
      </c>
      <c r="S127" s="211">
        <v>0.126</v>
      </c>
      <c r="T127" s="212">
        <f>S127*H127</f>
        <v>0.126</v>
      </c>
      <c r="AR127" s="13" t="s">
        <v>126</v>
      </c>
      <c r="AT127" s="13" t="s">
        <v>121</v>
      </c>
      <c r="AU127" s="13" t="s">
        <v>82</v>
      </c>
      <c r="AY127" s="13" t="s">
        <v>119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3" t="s">
        <v>80</v>
      </c>
      <c r="BK127" s="213">
        <f>ROUND(I127*H127,2)</f>
        <v>0</v>
      </c>
      <c r="BL127" s="13" t="s">
        <v>126</v>
      </c>
      <c r="BM127" s="13" t="s">
        <v>210</v>
      </c>
    </row>
    <row r="128" s="1" customFormat="1" ht="16.5" customHeight="1">
      <c r="B128" s="34"/>
      <c r="C128" s="202" t="s">
        <v>211</v>
      </c>
      <c r="D128" s="202" t="s">
        <v>121</v>
      </c>
      <c r="E128" s="203" t="s">
        <v>212</v>
      </c>
      <c r="F128" s="204" t="s">
        <v>213</v>
      </c>
      <c r="G128" s="205" t="s">
        <v>209</v>
      </c>
      <c r="H128" s="206">
        <v>1</v>
      </c>
      <c r="I128" s="207"/>
      <c r="J128" s="208">
        <f>ROUND(I128*H128,2)</f>
        <v>0</v>
      </c>
      <c r="K128" s="204" t="s">
        <v>1</v>
      </c>
      <c r="L128" s="39"/>
      <c r="M128" s="209" t="s">
        <v>1</v>
      </c>
      <c r="N128" s="210" t="s">
        <v>43</v>
      </c>
      <c r="O128" s="7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13" t="s">
        <v>126</v>
      </c>
      <c r="AT128" s="13" t="s">
        <v>121</v>
      </c>
      <c r="AU128" s="13" t="s">
        <v>82</v>
      </c>
      <c r="AY128" s="13" t="s">
        <v>119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3" t="s">
        <v>80</v>
      </c>
      <c r="BK128" s="213">
        <f>ROUND(I128*H128,2)</f>
        <v>0</v>
      </c>
      <c r="BL128" s="13" t="s">
        <v>126</v>
      </c>
      <c r="BM128" s="13" t="s">
        <v>214</v>
      </c>
    </row>
    <row r="129" s="10" customFormat="1" ht="22.8" customHeight="1">
      <c r="B129" s="186"/>
      <c r="C129" s="187"/>
      <c r="D129" s="188" t="s">
        <v>71</v>
      </c>
      <c r="E129" s="200" t="s">
        <v>215</v>
      </c>
      <c r="F129" s="200" t="s">
        <v>216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f>P130</f>
        <v>0</v>
      </c>
      <c r="Q129" s="194"/>
      <c r="R129" s="195">
        <f>R130</f>
        <v>0</v>
      </c>
      <c r="S129" s="194"/>
      <c r="T129" s="196">
        <f>T130</f>
        <v>0</v>
      </c>
      <c r="AR129" s="197" t="s">
        <v>80</v>
      </c>
      <c r="AT129" s="198" t="s">
        <v>71</v>
      </c>
      <c r="AU129" s="198" t="s">
        <v>80</v>
      </c>
      <c r="AY129" s="197" t="s">
        <v>119</v>
      </c>
      <c r="BK129" s="199">
        <f>BK130</f>
        <v>0</v>
      </c>
    </row>
    <row r="130" s="1" customFormat="1" ht="16.5" customHeight="1">
      <c r="B130" s="34"/>
      <c r="C130" s="202" t="s">
        <v>217</v>
      </c>
      <c r="D130" s="202" t="s">
        <v>121</v>
      </c>
      <c r="E130" s="203" t="s">
        <v>218</v>
      </c>
      <c r="F130" s="204" t="s">
        <v>219</v>
      </c>
      <c r="G130" s="205" t="s">
        <v>201</v>
      </c>
      <c r="H130" s="206">
        <v>3.0339999999999998</v>
      </c>
      <c r="I130" s="207"/>
      <c r="J130" s="208">
        <f>ROUND(I130*H130,2)</f>
        <v>0</v>
      </c>
      <c r="K130" s="204" t="s">
        <v>125</v>
      </c>
      <c r="L130" s="39"/>
      <c r="M130" s="209" t="s">
        <v>1</v>
      </c>
      <c r="N130" s="210" t="s">
        <v>43</v>
      </c>
      <c r="O130" s="7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13" t="s">
        <v>126</v>
      </c>
      <c r="AT130" s="13" t="s">
        <v>121</v>
      </c>
      <c r="AU130" s="13" t="s">
        <v>82</v>
      </c>
      <c r="AY130" s="13" t="s">
        <v>119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3" t="s">
        <v>80</v>
      </c>
      <c r="BK130" s="213">
        <f>ROUND(I130*H130,2)</f>
        <v>0</v>
      </c>
      <c r="BL130" s="13" t="s">
        <v>126</v>
      </c>
      <c r="BM130" s="13" t="s">
        <v>220</v>
      </c>
    </row>
    <row r="131" s="10" customFormat="1" ht="25.92" customHeight="1">
      <c r="B131" s="186"/>
      <c r="C131" s="187"/>
      <c r="D131" s="188" t="s">
        <v>71</v>
      </c>
      <c r="E131" s="189" t="s">
        <v>221</v>
      </c>
      <c r="F131" s="189" t="s">
        <v>222</v>
      </c>
      <c r="G131" s="187"/>
      <c r="H131" s="187"/>
      <c r="I131" s="190"/>
      <c r="J131" s="191">
        <f>BK131</f>
        <v>0</v>
      </c>
      <c r="K131" s="187"/>
      <c r="L131" s="192"/>
      <c r="M131" s="193"/>
      <c r="N131" s="194"/>
      <c r="O131" s="194"/>
      <c r="P131" s="195">
        <f>P132+P135+P140</f>
        <v>0</v>
      </c>
      <c r="Q131" s="194"/>
      <c r="R131" s="195">
        <f>R132+R135+R140</f>
        <v>0.020915999999999997</v>
      </c>
      <c r="S131" s="194"/>
      <c r="T131" s="196">
        <f>T132+T135+T140</f>
        <v>0</v>
      </c>
      <c r="AR131" s="197" t="s">
        <v>82</v>
      </c>
      <c r="AT131" s="198" t="s">
        <v>71</v>
      </c>
      <c r="AU131" s="198" t="s">
        <v>72</v>
      </c>
      <c r="AY131" s="197" t="s">
        <v>119</v>
      </c>
      <c r="BK131" s="199">
        <f>BK132+BK135+BK140</f>
        <v>0</v>
      </c>
    </row>
    <row r="132" s="10" customFormat="1" ht="22.8" customHeight="1">
      <c r="B132" s="186"/>
      <c r="C132" s="187"/>
      <c r="D132" s="188" t="s">
        <v>71</v>
      </c>
      <c r="E132" s="200" t="s">
        <v>223</v>
      </c>
      <c r="F132" s="200" t="s">
        <v>224</v>
      </c>
      <c r="G132" s="187"/>
      <c r="H132" s="187"/>
      <c r="I132" s="190"/>
      <c r="J132" s="201">
        <f>BK132</f>
        <v>0</v>
      </c>
      <c r="K132" s="187"/>
      <c r="L132" s="192"/>
      <c r="M132" s="193"/>
      <c r="N132" s="194"/>
      <c r="O132" s="194"/>
      <c r="P132" s="195">
        <f>SUM(P133:P134)</f>
        <v>0</v>
      </c>
      <c r="Q132" s="194"/>
      <c r="R132" s="195">
        <f>SUM(R133:R134)</f>
        <v>0</v>
      </c>
      <c r="S132" s="194"/>
      <c r="T132" s="196">
        <f>SUM(T133:T134)</f>
        <v>0</v>
      </c>
      <c r="AR132" s="197" t="s">
        <v>82</v>
      </c>
      <c r="AT132" s="198" t="s">
        <v>71</v>
      </c>
      <c r="AU132" s="198" t="s">
        <v>80</v>
      </c>
      <c r="AY132" s="197" t="s">
        <v>119</v>
      </c>
      <c r="BK132" s="199">
        <f>SUM(BK133:BK134)</f>
        <v>0</v>
      </c>
    </row>
    <row r="133" s="1" customFormat="1" ht="16.5" customHeight="1">
      <c r="B133" s="34"/>
      <c r="C133" s="202" t="s">
        <v>225</v>
      </c>
      <c r="D133" s="202" t="s">
        <v>121</v>
      </c>
      <c r="E133" s="203" t="s">
        <v>226</v>
      </c>
      <c r="F133" s="204" t="s">
        <v>227</v>
      </c>
      <c r="G133" s="205" t="s">
        <v>209</v>
      </c>
      <c r="H133" s="206">
        <v>1</v>
      </c>
      <c r="I133" s="207"/>
      <c r="J133" s="208">
        <f>ROUND(I133*H133,2)</f>
        <v>0</v>
      </c>
      <c r="K133" s="204" t="s">
        <v>1</v>
      </c>
      <c r="L133" s="39"/>
      <c r="M133" s="209" t="s">
        <v>1</v>
      </c>
      <c r="N133" s="210" t="s">
        <v>43</v>
      </c>
      <c r="O133" s="7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13" t="s">
        <v>198</v>
      </c>
      <c r="AT133" s="13" t="s">
        <v>121</v>
      </c>
      <c r="AU133" s="13" t="s">
        <v>82</v>
      </c>
      <c r="AY133" s="13" t="s">
        <v>119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3" t="s">
        <v>80</v>
      </c>
      <c r="BK133" s="213">
        <f>ROUND(I133*H133,2)</f>
        <v>0</v>
      </c>
      <c r="BL133" s="13" t="s">
        <v>198</v>
      </c>
      <c r="BM133" s="13" t="s">
        <v>228</v>
      </c>
    </row>
    <row r="134" s="11" customFormat="1">
      <c r="B134" s="214"/>
      <c r="C134" s="215"/>
      <c r="D134" s="216" t="s">
        <v>128</v>
      </c>
      <c r="E134" s="217" t="s">
        <v>1</v>
      </c>
      <c r="F134" s="218" t="s">
        <v>229</v>
      </c>
      <c r="G134" s="215"/>
      <c r="H134" s="219">
        <v>1</v>
      </c>
      <c r="I134" s="220"/>
      <c r="J134" s="215"/>
      <c r="K134" s="215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128</v>
      </c>
      <c r="AU134" s="225" t="s">
        <v>82</v>
      </c>
      <c r="AV134" s="11" t="s">
        <v>82</v>
      </c>
      <c r="AW134" s="11" t="s">
        <v>34</v>
      </c>
      <c r="AX134" s="11" t="s">
        <v>80</v>
      </c>
      <c r="AY134" s="225" t="s">
        <v>119</v>
      </c>
    </row>
    <row r="135" s="10" customFormat="1" ht="22.8" customHeight="1">
      <c r="B135" s="186"/>
      <c r="C135" s="187"/>
      <c r="D135" s="188" t="s">
        <v>71</v>
      </c>
      <c r="E135" s="200" t="s">
        <v>230</v>
      </c>
      <c r="F135" s="200" t="s">
        <v>231</v>
      </c>
      <c r="G135" s="187"/>
      <c r="H135" s="187"/>
      <c r="I135" s="190"/>
      <c r="J135" s="201">
        <f>BK135</f>
        <v>0</v>
      </c>
      <c r="K135" s="187"/>
      <c r="L135" s="192"/>
      <c r="M135" s="193"/>
      <c r="N135" s="194"/>
      <c r="O135" s="194"/>
      <c r="P135" s="195">
        <f>SUM(P136:P139)</f>
        <v>0</v>
      </c>
      <c r="Q135" s="194"/>
      <c r="R135" s="195">
        <f>SUM(R136:R139)</f>
        <v>0.019739999999999997</v>
      </c>
      <c r="S135" s="194"/>
      <c r="T135" s="196">
        <f>SUM(T136:T139)</f>
        <v>0</v>
      </c>
      <c r="AR135" s="197" t="s">
        <v>82</v>
      </c>
      <c r="AT135" s="198" t="s">
        <v>71</v>
      </c>
      <c r="AU135" s="198" t="s">
        <v>80</v>
      </c>
      <c r="AY135" s="197" t="s">
        <v>119</v>
      </c>
      <c r="BK135" s="199">
        <f>SUM(BK136:BK139)</f>
        <v>0</v>
      </c>
    </row>
    <row r="136" s="1" customFormat="1" ht="16.5" customHeight="1">
      <c r="B136" s="34"/>
      <c r="C136" s="202" t="s">
        <v>7</v>
      </c>
      <c r="D136" s="202" t="s">
        <v>121</v>
      </c>
      <c r="E136" s="203" t="s">
        <v>232</v>
      </c>
      <c r="F136" s="204" t="s">
        <v>233</v>
      </c>
      <c r="G136" s="205" t="s">
        <v>146</v>
      </c>
      <c r="H136" s="206">
        <v>2.7999999999999998</v>
      </c>
      <c r="I136" s="207"/>
      <c r="J136" s="208">
        <f>ROUND(I136*H136,2)</f>
        <v>0</v>
      </c>
      <c r="K136" s="204" t="s">
        <v>125</v>
      </c>
      <c r="L136" s="39"/>
      <c r="M136" s="209" t="s">
        <v>1</v>
      </c>
      <c r="N136" s="210" t="s">
        <v>43</v>
      </c>
      <c r="O136" s="7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13" t="s">
        <v>198</v>
      </c>
      <c r="AT136" s="13" t="s">
        <v>121</v>
      </c>
      <c r="AU136" s="13" t="s">
        <v>82</v>
      </c>
      <c r="AY136" s="13" t="s">
        <v>119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3" t="s">
        <v>80</v>
      </c>
      <c r="BK136" s="213">
        <f>ROUND(I136*H136,2)</f>
        <v>0</v>
      </c>
      <c r="BL136" s="13" t="s">
        <v>198</v>
      </c>
      <c r="BM136" s="13" t="s">
        <v>234</v>
      </c>
    </row>
    <row r="137" s="11" customFormat="1">
      <c r="B137" s="214"/>
      <c r="C137" s="215"/>
      <c r="D137" s="216" t="s">
        <v>128</v>
      </c>
      <c r="E137" s="217" t="s">
        <v>1</v>
      </c>
      <c r="F137" s="218" t="s">
        <v>235</v>
      </c>
      <c r="G137" s="215"/>
      <c r="H137" s="219">
        <v>2.7999999999999998</v>
      </c>
      <c r="I137" s="220"/>
      <c r="J137" s="215"/>
      <c r="K137" s="215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128</v>
      </c>
      <c r="AU137" s="225" t="s">
        <v>82</v>
      </c>
      <c r="AV137" s="11" t="s">
        <v>82</v>
      </c>
      <c r="AW137" s="11" t="s">
        <v>34</v>
      </c>
      <c r="AX137" s="11" t="s">
        <v>80</v>
      </c>
      <c r="AY137" s="225" t="s">
        <v>119</v>
      </c>
    </row>
    <row r="138" s="1" customFormat="1" ht="16.5" customHeight="1">
      <c r="B138" s="34"/>
      <c r="C138" s="226" t="s">
        <v>236</v>
      </c>
      <c r="D138" s="226" t="s">
        <v>154</v>
      </c>
      <c r="E138" s="227" t="s">
        <v>237</v>
      </c>
      <c r="F138" s="228" t="s">
        <v>238</v>
      </c>
      <c r="G138" s="229" t="s">
        <v>146</v>
      </c>
      <c r="H138" s="230">
        <v>2.7999999999999998</v>
      </c>
      <c r="I138" s="231"/>
      <c r="J138" s="232">
        <f>ROUND(I138*H138,2)</f>
        <v>0</v>
      </c>
      <c r="K138" s="228" t="s">
        <v>125</v>
      </c>
      <c r="L138" s="233"/>
      <c r="M138" s="234" t="s">
        <v>1</v>
      </c>
      <c r="N138" s="235" t="s">
        <v>43</v>
      </c>
      <c r="O138" s="75"/>
      <c r="P138" s="211">
        <f>O138*H138</f>
        <v>0</v>
      </c>
      <c r="Q138" s="211">
        <v>0.0070499999999999998</v>
      </c>
      <c r="R138" s="211">
        <f>Q138*H138</f>
        <v>0.019739999999999997</v>
      </c>
      <c r="S138" s="211">
        <v>0</v>
      </c>
      <c r="T138" s="212">
        <f>S138*H138</f>
        <v>0</v>
      </c>
      <c r="AR138" s="13" t="s">
        <v>239</v>
      </c>
      <c r="AT138" s="13" t="s">
        <v>154</v>
      </c>
      <c r="AU138" s="13" t="s">
        <v>82</v>
      </c>
      <c r="AY138" s="13" t="s">
        <v>119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3" t="s">
        <v>80</v>
      </c>
      <c r="BK138" s="213">
        <f>ROUND(I138*H138,2)</f>
        <v>0</v>
      </c>
      <c r="BL138" s="13" t="s">
        <v>198</v>
      </c>
      <c r="BM138" s="13" t="s">
        <v>240</v>
      </c>
    </row>
    <row r="139" s="1" customFormat="1" ht="16.5" customHeight="1">
      <c r="B139" s="34"/>
      <c r="C139" s="202" t="s">
        <v>241</v>
      </c>
      <c r="D139" s="202" t="s">
        <v>121</v>
      </c>
      <c r="E139" s="203" t="s">
        <v>242</v>
      </c>
      <c r="F139" s="204" t="s">
        <v>243</v>
      </c>
      <c r="G139" s="205" t="s">
        <v>201</v>
      </c>
      <c r="H139" s="206">
        <v>0.02</v>
      </c>
      <c r="I139" s="207"/>
      <c r="J139" s="208">
        <f>ROUND(I139*H139,2)</f>
        <v>0</v>
      </c>
      <c r="K139" s="204" t="s">
        <v>125</v>
      </c>
      <c r="L139" s="39"/>
      <c r="M139" s="209" t="s">
        <v>1</v>
      </c>
      <c r="N139" s="210" t="s">
        <v>43</v>
      </c>
      <c r="O139" s="7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13" t="s">
        <v>198</v>
      </c>
      <c r="AT139" s="13" t="s">
        <v>121</v>
      </c>
      <c r="AU139" s="13" t="s">
        <v>82</v>
      </c>
      <c r="AY139" s="13" t="s">
        <v>119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3" t="s">
        <v>80</v>
      </c>
      <c r="BK139" s="213">
        <f>ROUND(I139*H139,2)</f>
        <v>0</v>
      </c>
      <c r="BL139" s="13" t="s">
        <v>198</v>
      </c>
      <c r="BM139" s="13" t="s">
        <v>244</v>
      </c>
    </row>
    <row r="140" s="10" customFormat="1" ht="22.8" customHeight="1">
      <c r="B140" s="186"/>
      <c r="C140" s="187"/>
      <c r="D140" s="188" t="s">
        <v>71</v>
      </c>
      <c r="E140" s="200" t="s">
        <v>245</v>
      </c>
      <c r="F140" s="200" t="s">
        <v>246</v>
      </c>
      <c r="G140" s="187"/>
      <c r="H140" s="187"/>
      <c r="I140" s="190"/>
      <c r="J140" s="201">
        <f>BK140</f>
        <v>0</v>
      </c>
      <c r="K140" s="187"/>
      <c r="L140" s="192"/>
      <c r="M140" s="193"/>
      <c r="N140" s="194"/>
      <c r="O140" s="194"/>
      <c r="P140" s="195">
        <f>SUM(P141:P146)</f>
        <v>0</v>
      </c>
      <c r="Q140" s="194"/>
      <c r="R140" s="195">
        <f>SUM(R141:R146)</f>
        <v>0.0011759999999999998</v>
      </c>
      <c r="S140" s="194"/>
      <c r="T140" s="196">
        <f>SUM(T141:T146)</f>
        <v>0</v>
      </c>
      <c r="AR140" s="197" t="s">
        <v>82</v>
      </c>
      <c r="AT140" s="198" t="s">
        <v>71</v>
      </c>
      <c r="AU140" s="198" t="s">
        <v>80</v>
      </c>
      <c r="AY140" s="197" t="s">
        <v>119</v>
      </c>
      <c r="BK140" s="199">
        <f>SUM(BK141:BK146)</f>
        <v>0</v>
      </c>
    </row>
    <row r="141" s="1" customFormat="1" ht="16.5" customHeight="1">
      <c r="B141" s="34"/>
      <c r="C141" s="202" t="s">
        <v>247</v>
      </c>
      <c r="D141" s="202" t="s">
        <v>121</v>
      </c>
      <c r="E141" s="203" t="s">
        <v>248</v>
      </c>
      <c r="F141" s="204" t="s">
        <v>249</v>
      </c>
      <c r="G141" s="205" t="s">
        <v>146</v>
      </c>
      <c r="H141" s="206">
        <v>2.7999999999999998</v>
      </c>
      <c r="I141" s="207"/>
      <c r="J141" s="208">
        <f>ROUND(I141*H141,2)</f>
        <v>0</v>
      </c>
      <c r="K141" s="204" t="s">
        <v>125</v>
      </c>
      <c r="L141" s="39"/>
      <c r="M141" s="209" t="s">
        <v>1</v>
      </c>
      <c r="N141" s="210" t="s">
        <v>43</v>
      </c>
      <c r="O141" s="75"/>
      <c r="P141" s="211">
        <f>O141*H141</f>
        <v>0</v>
      </c>
      <c r="Q141" s="211">
        <v>0.00013999999999999999</v>
      </c>
      <c r="R141" s="211">
        <f>Q141*H141</f>
        <v>0.00039199999999999993</v>
      </c>
      <c r="S141" s="211">
        <v>0</v>
      </c>
      <c r="T141" s="212">
        <f>S141*H141</f>
        <v>0</v>
      </c>
      <c r="AR141" s="13" t="s">
        <v>198</v>
      </c>
      <c r="AT141" s="13" t="s">
        <v>121</v>
      </c>
      <c r="AU141" s="13" t="s">
        <v>82</v>
      </c>
      <c r="AY141" s="13" t="s">
        <v>119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3" t="s">
        <v>80</v>
      </c>
      <c r="BK141" s="213">
        <f>ROUND(I141*H141,2)</f>
        <v>0</v>
      </c>
      <c r="BL141" s="13" t="s">
        <v>198</v>
      </c>
      <c r="BM141" s="13" t="s">
        <v>250</v>
      </c>
    </row>
    <row r="142" s="11" customFormat="1">
      <c r="B142" s="214"/>
      <c r="C142" s="215"/>
      <c r="D142" s="216" t="s">
        <v>128</v>
      </c>
      <c r="E142" s="217" t="s">
        <v>1</v>
      </c>
      <c r="F142" s="218" t="s">
        <v>235</v>
      </c>
      <c r="G142" s="215"/>
      <c r="H142" s="219">
        <v>2.7999999999999998</v>
      </c>
      <c r="I142" s="220"/>
      <c r="J142" s="215"/>
      <c r="K142" s="215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128</v>
      </c>
      <c r="AU142" s="225" t="s">
        <v>82</v>
      </c>
      <c r="AV142" s="11" t="s">
        <v>82</v>
      </c>
      <c r="AW142" s="11" t="s">
        <v>34</v>
      </c>
      <c r="AX142" s="11" t="s">
        <v>80</v>
      </c>
      <c r="AY142" s="225" t="s">
        <v>119</v>
      </c>
    </row>
    <row r="143" s="1" customFormat="1" ht="16.5" customHeight="1">
      <c r="B143" s="34"/>
      <c r="C143" s="202" t="s">
        <v>251</v>
      </c>
      <c r="D143" s="202" t="s">
        <v>121</v>
      </c>
      <c r="E143" s="203" t="s">
        <v>252</v>
      </c>
      <c r="F143" s="204" t="s">
        <v>253</v>
      </c>
      <c r="G143" s="205" t="s">
        <v>146</v>
      </c>
      <c r="H143" s="206">
        <v>2.7999999999999998</v>
      </c>
      <c r="I143" s="207"/>
      <c r="J143" s="208">
        <f>ROUND(I143*H143,2)</f>
        <v>0</v>
      </c>
      <c r="K143" s="204" t="s">
        <v>125</v>
      </c>
      <c r="L143" s="39"/>
      <c r="M143" s="209" t="s">
        <v>1</v>
      </c>
      <c r="N143" s="210" t="s">
        <v>43</v>
      </c>
      <c r="O143" s="75"/>
      <c r="P143" s="211">
        <f>O143*H143</f>
        <v>0</v>
      </c>
      <c r="Q143" s="211">
        <v>0.00013999999999999999</v>
      </c>
      <c r="R143" s="211">
        <f>Q143*H143</f>
        <v>0.00039199999999999993</v>
      </c>
      <c r="S143" s="211">
        <v>0</v>
      </c>
      <c r="T143" s="212">
        <f>S143*H143</f>
        <v>0</v>
      </c>
      <c r="AR143" s="13" t="s">
        <v>198</v>
      </c>
      <c r="AT143" s="13" t="s">
        <v>121</v>
      </c>
      <c r="AU143" s="13" t="s">
        <v>82</v>
      </c>
      <c r="AY143" s="13" t="s">
        <v>119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3" t="s">
        <v>80</v>
      </c>
      <c r="BK143" s="213">
        <f>ROUND(I143*H143,2)</f>
        <v>0</v>
      </c>
      <c r="BL143" s="13" t="s">
        <v>198</v>
      </c>
      <c r="BM143" s="13" t="s">
        <v>254</v>
      </c>
    </row>
    <row r="144" s="11" customFormat="1">
      <c r="B144" s="214"/>
      <c r="C144" s="215"/>
      <c r="D144" s="216" t="s">
        <v>128</v>
      </c>
      <c r="E144" s="217" t="s">
        <v>1</v>
      </c>
      <c r="F144" s="218" t="s">
        <v>235</v>
      </c>
      <c r="G144" s="215"/>
      <c r="H144" s="219">
        <v>2.7999999999999998</v>
      </c>
      <c r="I144" s="220"/>
      <c r="J144" s="215"/>
      <c r="K144" s="215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128</v>
      </c>
      <c r="AU144" s="225" t="s">
        <v>82</v>
      </c>
      <c r="AV144" s="11" t="s">
        <v>82</v>
      </c>
      <c r="AW144" s="11" t="s">
        <v>34</v>
      </c>
      <c r="AX144" s="11" t="s">
        <v>80</v>
      </c>
      <c r="AY144" s="225" t="s">
        <v>119</v>
      </c>
    </row>
    <row r="145" s="1" customFormat="1" ht="16.5" customHeight="1">
      <c r="B145" s="34"/>
      <c r="C145" s="202" t="s">
        <v>255</v>
      </c>
      <c r="D145" s="202" t="s">
        <v>121</v>
      </c>
      <c r="E145" s="203" t="s">
        <v>256</v>
      </c>
      <c r="F145" s="204" t="s">
        <v>257</v>
      </c>
      <c r="G145" s="205" t="s">
        <v>146</v>
      </c>
      <c r="H145" s="206">
        <v>2.7999999999999998</v>
      </c>
      <c r="I145" s="207"/>
      <c r="J145" s="208">
        <f>ROUND(I145*H145,2)</f>
        <v>0</v>
      </c>
      <c r="K145" s="204" t="s">
        <v>125</v>
      </c>
      <c r="L145" s="39"/>
      <c r="M145" s="209" t="s">
        <v>1</v>
      </c>
      <c r="N145" s="210" t="s">
        <v>43</v>
      </c>
      <c r="O145" s="75"/>
      <c r="P145" s="211">
        <f>O145*H145</f>
        <v>0</v>
      </c>
      <c r="Q145" s="211">
        <v>0.00013999999999999999</v>
      </c>
      <c r="R145" s="211">
        <f>Q145*H145</f>
        <v>0.00039199999999999993</v>
      </c>
      <c r="S145" s="211">
        <v>0</v>
      </c>
      <c r="T145" s="212">
        <f>S145*H145</f>
        <v>0</v>
      </c>
      <c r="AR145" s="13" t="s">
        <v>198</v>
      </c>
      <c r="AT145" s="13" t="s">
        <v>121</v>
      </c>
      <c r="AU145" s="13" t="s">
        <v>82</v>
      </c>
      <c r="AY145" s="13" t="s">
        <v>119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3" t="s">
        <v>80</v>
      </c>
      <c r="BK145" s="213">
        <f>ROUND(I145*H145,2)</f>
        <v>0</v>
      </c>
      <c r="BL145" s="13" t="s">
        <v>198</v>
      </c>
      <c r="BM145" s="13" t="s">
        <v>258</v>
      </c>
    </row>
    <row r="146" s="11" customFormat="1">
      <c r="B146" s="214"/>
      <c r="C146" s="215"/>
      <c r="D146" s="216" t="s">
        <v>128</v>
      </c>
      <c r="E146" s="217" t="s">
        <v>1</v>
      </c>
      <c r="F146" s="218" t="s">
        <v>235</v>
      </c>
      <c r="G146" s="215"/>
      <c r="H146" s="219">
        <v>2.7999999999999998</v>
      </c>
      <c r="I146" s="220"/>
      <c r="J146" s="215"/>
      <c r="K146" s="215"/>
      <c r="L146" s="221"/>
      <c r="M146" s="236"/>
      <c r="N146" s="237"/>
      <c r="O146" s="237"/>
      <c r="P146" s="237"/>
      <c r="Q146" s="237"/>
      <c r="R146" s="237"/>
      <c r="S146" s="237"/>
      <c r="T146" s="238"/>
      <c r="AT146" s="225" t="s">
        <v>128</v>
      </c>
      <c r="AU146" s="225" t="s">
        <v>82</v>
      </c>
      <c r="AV146" s="11" t="s">
        <v>82</v>
      </c>
      <c r="AW146" s="11" t="s">
        <v>34</v>
      </c>
      <c r="AX146" s="11" t="s">
        <v>80</v>
      </c>
      <c r="AY146" s="225" t="s">
        <v>119</v>
      </c>
    </row>
    <row r="147" s="1" customFormat="1" ht="6.96" customHeight="1">
      <c r="B147" s="53"/>
      <c r="C147" s="54"/>
      <c r="D147" s="54"/>
      <c r="E147" s="54"/>
      <c r="F147" s="54"/>
      <c r="G147" s="54"/>
      <c r="H147" s="54"/>
      <c r="I147" s="151"/>
      <c r="J147" s="54"/>
      <c r="K147" s="54"/>
      <c r="L147" s="39"/>
    </row>
  </sheetData>
  <sheetProtection sheet="1" autoFilter="0" formatColumns="0" formatRows="0" objects="1" scenarios="1" spinCount="100000" saltValue="MVN60+IHEAmJPdA9MWBfjEqEJ9Of+vGJRkTVEiwKW4eMmVMwthwxloyg2wYS6m3fZuTYGf9+29+YIJIlfffAAg==" hashValue="2kdkzr48gQH+jWZ+AHdr2IS1PrOWFn+RpQI55RNOctXeBHlss+WOhFhlRdggw0b5Xevvbl8c5yMl7SG+T0QYxA==" algorithmName="SHA-512" password="CC35"/>
  <autoFilter ref="C88:K14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85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82</v>
      </c>
    </row>
    <row r="4" ht="24.96" customHeight="1">
      <c r="B4" s="16"/>
      <c r="D4" s="124" t="s">
        <v>86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VD Karolinka - pozorovací pilíř</v>
      </c>
      <c r="F7" s="125"/>
      <c r="G7" s="125"/>
      <c r="H7" s="125"/>
      <c r="L7" s="16"/>
    </row>
    <row r="8" s="1" customFormat="1" ht="12" customHeight="1">
      <c r="B8" s="39"/>
      <c r="D8" s="125" t="s">
        <v>87</v>
      </c>
      <c r="I8" s="127"/>
      <c r="L8" s="39"/>
    </row>
    <row r="9" s="1" customFormat="1" ht="36.96" customHeight="1">
      <c r="B9" s="39"/>
      <c r="E9" s="128" t="s">
        <v>259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13. 5. 2019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9" t="s">
        <v>28</v>
      </c>
      <c r="J15" s="13" t="s">
        <v>1</v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29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31</v>
      </c>
      <c r="I20" s="129" t="s">
        <v>25</v>
      </c>
      <c r="J20" s="13" t="s">
        <v>32</v>
      </c>
      <c r="L20" s="39"/>
    </row>
    <row r="21" s="1" customFormat="1" ht="18" customHeight="1">
      <c r="B21" s="39"/>
      <c r="E21" s="13" t="s">
        <v>33</v>
      </c>
      <c r="I21" s="129" t="s">
        <v>28</v>
      </c>
      <c r="J21" s="13" t="s">
        <v>1</v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35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9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37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38</v>
      </c>
      <c r="I30" s="127"/>
      <c r="J30" s="136">
        <f>ROUND(J82,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40</v>
      </c>
      <c r="I32" s="138" t="s">
        <v>39</v>
      </c>
      <c r="J32" s="137" t="s">
        <v>41</v>
      </c>
      <c r="L32" s="39"/>
    </row>
    <row r="33" s="1" customFormat="1" ht="14.4" customHeight="1">
      <c r="B33" s="39"/>
      <c r="D33" s="125" t="s">
        <v>42</v>
      </c>
      <c r="E33" s="125" t="s">
        <v>43</v>
      </c>
      <c r="F33" s="139">
        <f>ROUND((SUM(BE82:BE101)),  2)</f>
        <v>0</v>
      </c>
      <c r="I33" s="140">
        <v>0.20999999999999999</v>
      </c>
      <c r="J33" s="139">
        <f>ROUND(((SUM(BE82:BE101))*I33),  2)</f>
        <v>0</v>
      </c>
      <c r="L33" s="39"/>
    </row>
    <row r="34" s="1" customFormat="1" ht="14.4" customHeight="1">
      <c r="B34" s="39"/>
      <c r="E34" s="125" t="s">
        <v>44</v>
      </c>
      <c r="F34" s="139">
        <f>ROUND((SUM(BF82:BF101)),  2)</f>
        <v>0</v>
      </c>
      <c r="I34" s="140">
        <v>0.14999999999999999</v>
      </c>
      <c r="J34" s="139">
        <f>ROUND(((SUM(BF82:BF101))*I34),  2)</f>
        <v>0</v>
      </c>
      <c r="L34" s="39"/>
    </row>
    <row r="35" hidden="1" s="1" customFormat="1" ht="14.4" customHeight="1">
      <c r="B35" s="39"/>
      <c r="E35" s="125" t="s">
        <v>45</v>
      </c>
      <c r="F35" s="139">
        <f>ROUND((SUM(BG82:BG101)),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46</v>
      </c>
      <c r="F36" s="139">
        <f>ROUND((SUM(BH82:BH101)),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47</v>
      </c>
      <c r="F37" s="139">
        <f>ROUND((SUM(BI82:BI101)),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89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VD Karolinka - pozorovací pilíř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87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2831_02 - Ostatní náklady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kú. Karolinka, obec Karolinka</v>
      </c>
      <c r="G52" s="35"/>
      <c r="H52" s="35"/>
      <c r="I52" s="129" t="s">
        <v>22</v>
      </c>
      <c r="J52" s="63" t="str">
        <f>IF(J12="","",J12)</f>
        <v>13. 5. 2019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Povodí Moravy, s.p.</v>
      </c>
      <c r="G54" s="35"/>
      <c r="H54" s="35"/>
      <c r="I54" s="129" t="s">
        <v>31</v>
      </c>
      <c r="J54" s="32" t="str">
        <f>E21</f>
        <v>VODNÍ DÍLA - TBD a.s.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9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92</v>
      </c>
      <c r="D59" s="35"/>
      <c r="E59" s="35"/>
      <c r="F59" s="35"/>
      <c r="G59" s="35"/>
      <c r="H59" s="35"/>
      <c r="I59" s="127"/>
      <c r="J59" s="94">
        <f>J82</f>
        <v>0</v>
      </c>
      <c r="K59" s="35"/>
      <c r="L59" s="39"/>
      <c r="AU59" s="13" t="s">
        <v>93</v>
      </c>
    </row>
    <row r="60" s="7" customFormat="1" ht="24.96" customHeight="1">
      <c r="B60" s="161"/>
      <c r="C60" s="162"/>
      <c r="D60" s="163" t="s">
        <v>260</v>
      </c>
      <c r="E60" s="164"/>
      <c r="F60" s="164"/>
      <c r="G60" s="164"/>
      <c r="H60" s="164"/>
      <c r="I60" s="165"/>
      <c r="J60" s="166">
        <f>J83</f>
        <v>0</v>
      </c>
      <c r="K60" s="162"/>
      <c r="L60" s="167"/>
    </row>
    <row r="61" s="8" customFormat="1" ht="19.92" customHeight="1">
      <c r="B61" s="168"/>
      <c r="C61" s="169"/>
      <c r="D61" s="170" t="s">
        <v>261</v>
      </c>
      <c r="E61" s="171"/>
      <c r="F61" s="171"/>
      <c r="G61" s="171"/>
      <c r="H61" s="171"/>
      <c r="I61" s="172"/>
      <c r="J61" s="173">
        <f>J84</f>
        <v>0</v>
      </c>
      <c r="K61" s="169"/>
      <c r="L61" s="174"/>
    </row>
    <row r="62" s="8" customFormat="1" ht="14.88" customHeight="1">
      <c r="B62" s="168"/>
      <c r="C62" s="169"/>
      <c r="D62" s="170" t="s">
        <v>262</v>
      </c>
      <c r="E62" s="171"/>
      <c r="F62" s="171"/>
      <c r="G62" s="171"/>
      <c r="H62" s="171"/>
      <c r="I62" s="172"/>
      <c r="J62" s="173">
        <f>J98</f>
        <v>0</v>
      </c>
      <c r="K62" s="169"/>
      <c r="L62" s="174"/>
    </row>
    <row r="63" s="1" customFormat="1" ht="21.84" customHeight="1">
      <c r="B63" s="34"/>
      <c r="C63" s="35"/>
      <c r="D63" s="35"/>
      <c r="E63" s="35"/>
      <c r="F63" s="35"/>
      <c r="G63" s="35"/>
      <c r="H63" s="35"/>
      <c r="I63" s="127"/>
      <c r="J63" s="35"/>
      <c r="K63" s="35"/>
      <c r="L63" s="39"/>
    </row>
    <row r="64" s="1" customFormat="1" ht="6.96" customHeight="1">
      <c r="B64" s="53"/>
      <c r="C64" s="54"/>
      <c r="D64" s="54"/>
      <c r="E64" s="54"/>
      <c r="F64" s="54"/>
      <c r="G64" s="54"/>
      <c r="H64" s="54"/>
      <c r="I64" s="151"/>
      <c r="J64" s="54"/>
      <c r="K64" s="54"/>
      <c r="L64" s="39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4"/>
      <c r="J68" s="56"/>
      <c r="K68" s="56"/>
      <c r="L68" s="39"/>
    </row>
    <row r="69" s="1" customFormat="1" ht="24.96" customHeight="1">
      <c r="B69" s="34"/>
      <c r="C69" s="19" t="s">
        <v>104</v>
      </c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12" customHeight="1">
      <c r="B71" s="34"/>
      <c r="C71" s="28" t="s">
        <v>16</v>
      </c>
      <c r="D71" s="35"/>
      <c r="E71" s="35"/>
      <c r="F71" s="35"/>
      <c r="G71" s="35"/>
      <c r="H71" s="35"/>
      <c r="I71" s="127"/>
      <c r="J71" s="35"/>
      <c r="K71" s="35"/>
      <c r="L71" s="39"/>
    </row>
    <row r="72" s="1" customFormat="1" ht="16.5" customHeight="1">
      <c r="B72" s="34"/>
      <c r="C72" s="35"/>
      <c r="D72" s="35"/>
      <c r="E72" s="155" t="str">
        <f>E7</f>
        <v>VD Karolinka - pozorovací pilíř</v>
      </c>
      <c r="F72" s="28"/>
      <c r="G72" s="28"/>
      <c r="H72" s="28"/>
      <c r="I72" s="127"/>
      <c r="J72" s="35"/>
      <c r="K72" s="35"/>
      <c r="L72" s="39"/>
    </row>
    <row r="73" s="1" customFormat="1" ht="12" customHeight="1">
      <c r="B73" s="34"/>
      <c r="C73" s="28" t="s">
        <v>87</v>
      </c>
      <c r="D73" s="35"/>
      <c r="E73" s="35"/>
      <c r="F73" s="35"/>
      <c r="G73" s="35"/>
      <c r="H73" s="35"/>
      <c r="I73" s="127"/>
      <c r="J73" s="35"/>
      <c r="K73" s="35"/>
      <c r="L73" s="39"/>
    </row>
    <row r="74" s="1" customFormat="1" ht="16.5" customHeight="1">
      <c r="B74" s="34"/>
      <c r="C74" s="35"/>
      <c r="D74" s="35"/>
      <c r="E74" s="60" t="str">
        <f>E9</f>
        <v>2831_02 - Ostatní náklady</v>
      </c>
      <c r="F74" s="35"/>
      <c r="G74" s="35"/>
      <c r="H74" s="35"/>
      <c r="I74" s="127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7"/>
      <c r="J75" s="35"/>
      <c r="K75" s="35"/>
      <c r="L75" s="39"/>
    </row>
    <row r="76" s="1" customFormat="1" ht="12" customHeight="1">
      <c r="B76" s="34"/>
      <c r="C76" s="28" t="s">
        <v>20</v>
      </c>
      <c r="D76" s="35"/>
      <c r="E76" s="35"/>
      <c r="F76" s="23" t="str">
        <f>F12</f>
        <v>kú. Karolinka, obec Karolinka</v>
      </c>
      <c r="G76" s="35"/>
      <c r="H76" s="35"/>
      <c r="I76" s="129" t="s">
        <v>22</v>
      </c>
      <c r="J76" s="63" t="str">
        <f>IF(J12="","",J12)</f>
        <v>13. 5. 2019</v>
      </c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7"/>
      <c r="J77" s="35"/>
      <c r="K77" s="35"/>
      <c r="L77" s="39"/>
    </row>
    <row r="78" s="1" customFormat="1" ht="13.65" customHeight="1">
      <c r="B78" s="34"/>
      <c r="C78" s="28" t="s">
        <v>24</v>
      </c>
      <c r="D78" s="35"/>
      <c r="E78" s="35"/>
      <c r="F78" s="23" t="str">
        <f>E15</f>
        <v>Povodí Moravy, s.p.</v>
      </c>
      <c r="G78" s="35"/>
      <c r="H78" s="35"/>
      <c r="I78" s="129" t="s">
        <v>31</v>
      </c>
      <c r="J78" s="32" t="str">
        <f>E21</f>
        <v>VODNÍ DÍLA - TBD a.s.</v>
      </c>
      <c r="K78" s="35"/>
      <c r="L78" s="39"/>
    </row>
    <row r="79" s="1" customFormat="1" ht="13.65" customHeight="1">
      <c r="B79" s="34"/>
      <c r="C79" s="28" t="s">
        <v>29</v>
      </c>
      <c r="D79" s="35"/>
      <c r="E79" s="35"/>
      <c r="F79" s="23" t="str">
        <f>IF(E18="","",E18)</f>
        <v>Vyplň údaj</v>
      </c>
      <c r="G79" s="35"/>
      <c r="H79" s="35"/>
      <c r="I79" s="129" t="s">
        <v>35</v>
      </c>
      <c r="J79" s="32" t="str">
        <f>E24</f>
        <v xml:space="preserve"> </v>
      </c>
      <c r="K79" s="35"/>
      <c r="L79" s="39"/>
    </row>
    <row r="80" s="1" customFormat="1" ht="10.32" customHeight="1">
      <c r="B80" s="34"/>
      <c r="C80" s="35"/>
      <c r="D80" s="35"/>
      <c r="E80" s="35"/>
      <c r="F80" s="35"/>
      <c r="G80" s="35"/>
      <c r="H80" s="35"/>
      <c r="I80" s="127"/>
      <c r="J80" s="35"/>
      <c r="K80" s="35"/>
      <c r="L80" s="39"/>
    </row>
    <row r="81" s="9" customFormat="1" ht="29.28" customHeight="1">
      <c r="B81" s="175"/>
      <c r="C81" s="176" t="s">
        <v>105</v>
      </c>
      <c r="D81" s="177" t="s">
        <v>57</v>
      </c>
      <c r="E81" s="177" t="s">
        <v>53</v>
      </c>
      <c r="F81" s="177" t="s">
        <v>54</v>
      </c>
      <c r="G81" s="177" t="s">
        <v>106</v>
      </c>
      <c r="H81" s="177" t="s">
        <v>107</v>
      </c>
      <c r="I81" s="178" t="s">
        <v>108</v>
      </c>
      <c r="J81" s="179" t="s">
        <v>91</v>
      </c>
      <c r="K81" s="180" t="s">
        <v>109</v>
      </c>
      <c r="L81" s="181"/>
      <c r="M81" s="84" t="s">
        <v>1</v>
      </c>
      <c r="N81" s="85" t="s">
        <v>42</v>
      </c>
      <c r="O81" s="85" t="s">
        <v>110</v>
      </c>
      <c r="P81" s="85" t="s">
        <v>111</v>
      </c>
      <c r="Q81" s="85" t="s">
        <v>112</v>
      </c>
      <c r="R81" s="85" t="s">
        <v>113</v>
      </c>
      <c r="S81" s="85" t="s">
        <v>114</v>
      </c>
      <c r="T81" s="86" t="s">
        <v>115</v>
      </c>
    </row>
    <row r="82" s="1" customFormat="1" ht="22.8" customHeight="1">
      <c r="B82" s="34"/>
      <c r="C82" s="91" t="s">
        <v>116</v>
      </c>
      <c r="D82" s="35"/>
      <c r="E82" s="35"/>
      <c r="F82" s="35"/>
      <c r="G82" s="35"/>
      <c r="H82" s="35"/>
      <c r="I82" s="127"/>
      <c r="J82" s="182">
        <f>BK82</f>
        <v>0</v>
      </c>
      <c r="K82" s="35"/>
      <c r="L82" s="39"/>
      <c r="M82" s="87"/>
      <c r="N82" s="88"/>
      <c r="O82" s="88"/>
      <c r="P82" s="183">
        <f>P83</f>
        <v>0</v>
      </c>
      <c r="Q82" s="88"/>
      <c r="R82" s="183">
        <f>R83</f>
        <v>0</v>
      </c>
      <c r="S82" s="88"/>
      <c r="T82" s="184">
        <f>T83</f>
        <v>0</v>
      </c>
      <c r="AT82" s="13" t="s">
        <v>71</v>
      </c>
      <c r="AU82" s="13" t="s">
        <v>93</v>
      </c>
      <c r="BK82" s="185">
        <f>BK83</f>
        <v>0</v>
      </c>
    </row>
    <row r="83" s="10" customFormat="1" ht="25.92" customHeight="1">
      <c r="B83" s="186"/>
      <c r="C83" s="187"/>
      <c r="D83" s="188" t="s">
        <v>71</v>
      </c>
      <c r="E83" s="189" t="s">
        <v>263</v>
      </c>
      <c r="F83" s="189" t="s">
        <v>264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0</v>
      </c>
      <c r="S83" s="194"/>
      <c r="T83" s="196">
        <f>T84</f>
        <v>0</v>
      </c>
      <c r="AR83" s="197" t="s">
        <v>143</v>
      </c>
      <c r="AT83" s="198" t="s">
        <v>71</v>
      </c>
      <c r="AU83" s="198" t="s">
        <v>72</v>
      </c>
      <c r="AY83" s="197" t="s">
        <v>119</v>
      </c>
      <c r="BK83" s="199">
        <f>BK84</f>
        <v>0</v>
      </c>
    </row>
    <row r="84" s="10" customFormat="1" ht="22.8" customHeight="1">
      <c r="B84" s="186"/>
      <c r="C84" s="187"/>
      <c r="D84" s="188" t="s">
        <v>71</v>
      </c>
      <c r="E84" s="200" t="s">
        <v>265</v>
      </c>
      <c r="F84" s="200" t="s">
        <v>266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P85+SUM(P86:P98)</f>
        <v>0</v>
      </c>
      <c r="Q84" s="194"/>
      <c r="R84" s="195">
        <f>R85+SUM(R86:R98)</f>
        <v>0</v>
      </c>
      <c r="S84" s="194"/>
      <c r="T84" s="196">
        <f>T85+SUM(T86:T98)</f>
        <v>0</v>
      </c>
      <c r="AR84" s="197" t="s">
        <v>143</v>
      </c>
      <c r="AT84" s="198" t="s">
        <v>71</v>
      </c>
      <c r="AU84" s="198" t="s">
        <v>80</v>
      </c>
      <c r="AY84" s="197" t="s">
        <v>119</v>
      </c>
      <c r="BK84" s="199">
        <f>BK85+SUM(BK86:BK98)</f>
        <v>0</v>
      </c>
    </row>
    <row r="85" s="1" customFormat="1" ht="16.5" customHeight="1">
      <c r="B85" s="34"/>
      <c r="C85" s="202" t="s">
        <v>80</v>
      </c>
      <c r="D85" s="202" t="s">
        <v>121</v>
      </c>
      <c r="E85" s="203" t="s">
        <v>267</v>
      </c>
      <c r="F85" s="204" t="s">
        <v>268</v>
      </c>
      <c r="G85" s="205" t="s">
        <v>209</v>
      </c>
      <c r="H85" s="206">
        <v>1</v>
      </c>
      <c r="I85" s="207"/>
      <c r="J85" s="208">
        <f>ROUND(I85*H85,2)</f>
        <v>0</v>
      </c>
      <c r="K85" s="204" t="s">
        <v>125</v>
      </c>
      <c r="L85" s="39"/>
      <c r="M85" s="209" t="s">
        <v>1</v>
      </c>
      <c r="N85" s="210" t="s">
        <v>43</v>
      </c>
      <c r="O85" s="75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AR85" s="13" t="s">
        <v>269</v>
      </c>
      <c r="AT85" s="13" t="s">
        <v>121</v>
      </c>
      <c r="AU85" s="13" t="s">
        <v>82</v>
      </c>
      <c r="AY85" s="13" t="s">
        <v>119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3" t="s">
        <v>80</v>
      </c>
      <c r="BK85" s="213">
        <f>ROUND(I85*H85,2)</f>
        <v>0</v>
      </c>
      <c r="BL85" s="13" t="s">
        <v>269</v>
      </c>
      <c r="BM85" s="13" t="s">
        <v>270</v>
      </c>
    </row>
    <row r="86" s="1" customFormat="1">
      <c r="B86" s="34"/>
      <c r="C86" s="35"/>
      <c r="D86" s="216" t="s">
        <v>271</v>
      </c>
      <c r="E86" s="35"/>
      <c r="F86" s="239" t="s">
        <v>272</v>
      </c>
      <c r="G86" s="35"/>
      <c r="H86" s="35"/>
      <c r="I86" s="127"/>
      <c r="J86" s="35"/>
      <c r="K86" s="35"/>
      <c r="L86" s="39"/>
      <c r="M86" s="240"/>
      <c r="N86" s="75"/>
      <c r="O86" s="75"/>
      <c r="P86" s="75"/>
      <c r="Q86" s="75"/>
      <c r="R86" s="75"/>
      <c r="S86" s="75"/>
      <c r="T86" s="76"/>
      <c r="AT86" s="13" t="s">
        <v>271</v>
      </c>
      <c r="AU86" s="13" t="s">
        <v>82</v>
      </c>
    </row>
    <row r="87" s="1" customFormat="1" ht="16.5" customHeight="1">
      <c r="B87" s="34"/>
      <c r="C87" s="202" t="s">
        <v>82</v>
      </c>
      <c r="D87" s="202" t="s">
        <v>121</v>
      </c>
      <c r="E87" s="203" t="s">
        <v>273</v>
      </c>
      <c r="F87" s="204" t="s">
        <v>274</v>
      </c>
      <c r="G87" s="205" t="s">
        <v>209</v>
      </c>
      <c r="H87" s="206">
        <v>1</v>
      </c>
      <c r="I87" s="207"/>
      <c r="J87" s="208">
        <f>ROUND(I87*H87,2)</f>
        <v>0</v>
      </c>
      <c r="K87" s="204" t="s">
        <v>125</v>
      </c>
      <c r="L87" s="39"/>
      <c r="M87" s="209" t="s">
        <v>1</v>
      </c>
      <c r="N87" s="210" t="s">
        <v>43</v>
      </c>
      <c r="O87" s="75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3" t="s">
        <v>269</v>
      </c>
      <c r="AT87" s="13" t="s">
        <v>121</v>
      </c>
      <c r="AU87" s="13" t="s">
        <v>82</v>
      </c>
      <c r="AY87" s="13" t="s">
        <v>119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80</v>
      </c>
      <c r="BK87" s="213">
        <f>ROUND(I87*H87,2)</f>
        <v>0</v>
      </c>
      <c r="BL87" s="13" t="s">
        <v>269</v>
      </c>
      <c r="BM87" s="13" t="s">
        <v>275</v>
      </c>
    </row>
    <row r="88" s="1" customFormat="1">
      <c r="B88" s="34"/>
      <c r="C88" s="35"/>
      <c r="D88" s="216" t="s">
        <v>271</v>
      </c>
      <c r="E88" s="35"/>
      <c r="F88" s="239" t="s">
        <v>276</v>
      </c>
      <c r="G88" s="35"/>
      <c r="H88" s="35"/>
      <c r="I88" s="127"/>
      <c r="J88" s="35"/>
      <c r="K88" s="35"/>
      <c r="L88" s="39"/>
      <c r="M88" s="240"/>
      <c r="N88" s="75"/>
      <c r="O88" s="75"/>
      <c r="P88" s="75"/>
      <c r="Q88" s="75"/>
      <c r="R88" s="75"/>
      <c r="S88" s="75"/>
      <c r="T88" s="76"/>
      <c r="AT88" s="13" t="s">
        <v>271</v>
      </c>
      <c r="AU88" s="13" t="s">
        <v>82</v>
      </c>
    </row>
    <row r="89" s="1" customFormat="1" ht="16.5" customHeight="1">
      <c r="B89" s="34"/>
      <c r="C89" s="202" t="s">
        <v>134</v>
      </c>
      <c r="D89" s="202" t="s">
        <v>121</v>
      </c>
      <c r="E89" s="203" t="s">
        <v>277</v>
      </c>
      <c r="F89" s="204" t="s">
        <v>278</v>
      </c>
      <c r="G89" s="205" t="s">
        <v>209</v>
      </c>
      <c r="H89" s="206">
        <v>1</v>
      </c>
      <c r="I89" s="207"/>
      <c r="J89" s="208">
        <f>ROUND(I89*H89,2)</f>
        <v>0</v>
      </c>
      <c r="K89" s="204" t="s">
        <v>1</v>
      </c>
      <c r="L89" s="39"/>
      <c r="M89" s="209" t="s">
        <v>1</v>
      </c>
      <c r="N89" s="210" t="s">
        <v>43</v>
      </c>
      <c r="O89" s="75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3" t="s">
        <v>269</v>
      </c>
      <c r="AT89" s="13" t="s">
        <v>121</v>
      </c>
      <c r="AU89" s="13" t="s">
        <v>82</v>
      </c>
      <c r="AY89" s="13" t="s">
        <v>119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80</v>
      </c>
      <c r="BK89" s="213">
        <f>ROUND(I89*H89,2)</f>
        <v>0</v>
      </c>
      <c r="BL89" s="13" t="s">
        <v>269</v>
      </c>
      <c r="BM89" s="13" t="s">
        <v>279</v>
      </c>
    </row>
    <row r="90" s="1" customFormat="1">
      <c r="B90" s="34"/>
      <c r="C90" s="35"/>
      <c r="D90" s="216" t="s">
        <v>271</v>
      </c>
      <c r="E90" s="35"/>
      <c r="F90" s="239" t="s">
        <v>280</v>
      </c>
      <c r="G90" s="35"/>
      <c r="H90" s="35"/>
      <c r="I90" s="127"/>
      <c r="J90" s="35"/>
      <c r="K90" s="35"/>
      <c r="L90" s="39"/>
      <c r="M90" s="240"/>
      <c r="N90" s="75"/>
      <c r="O90" s="75"/>
      <c r="P90" s="75"/>
      <c r="Q90" s="75"/>
      <c r="R90" s="75"/>
      <c r="S90" s="75"/>
      <c r="T90" s="76"/>
      <c r="AT90" s="13" t="s">
        <v>271</v>
      </c>
      <c r="AU90" s="13" t="s">
        <v>82</v>
      </c>
    </row>
    <row r="91" s="1" customFormat="1" ht="16.5" customHeight="1">
      <c r="B91" s="34"/>
      <c r="C91" s="202" t="s">
        <v>126</v>
      </c>
      <c r="D91" s="202" t="s">
        <v>121</v>
      </c>
      <c r="E91" s="203" t="s">
        <v>281</v>
      </c>
      <c r="F91" s="204" t="s">
        <v>282</v>
      </c>
      <c r="G91" s="205" t="s">
        <v>209</v>
      </c>
      <c r="H91" s="206">
        <v>1</v>
      </c>
      <c r="I91" s="207"/>
      <c r="J91" s="208">
        <f>ROUND(I91*H91,2)</f>
        <v>0</v>
      </c>
      <c r="K91" s="204" t="s">
        <v>1</v>
      </c>
      <c r="L91" s="39"/>
      <c r="M91" s="209" t="s">
        <v>1</v>
      </c>
      <c r="N91" s="210" t="s">
        <v>43</v>
      </c>
      <c r="O91" s="75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3" t="s">
        <v>269</v>
      </c>
      <c r="AT91" s="13" t="s">
        <v>121</v>
      </c>
      <c r="AU91" s="13" t="s">
        <v>82</v>
      </c>
      <c r="AY91" s="13" t="s">
        <v>119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80</v>
      </c>
      <c r="BK91" s="213">
        <f>ROUND(I91*H91,2)</f>
        <v>0</v>
      </c>
      <c r="BL91" s="13" t="s">
        <v>269</v>
      </c>
      <c r="BM91" s="13" t="s">
        <v>283</v>
      </c>
    </row>
    <row r="92" s="1" customFormat="1">
      <c r="B92" s="34"/>
      <c r="C92" s="35"/>
      <c r="D92" s="216" t="s">
        <v>271</v>
      </c>
      <c r="E92" s="35"/>
      <c r="F92" s="239" t="s">
        <v>284</v>
      </c>
      <c r="G92" s="35"/>
      <c r="H92" s="35"/>
      <c r="I92" s="127"/>
      <c r="J92" s="35"/>
      <c r="K92" s="35"/>
      <c r="L92" s="39"/>
      <c r="M92" s="240"/>
      <c r="N92" s="75"/>
      <c r="O92" s="75"/>
      <c r="P92" s="75"/>
      <c r="Q92" s="75"/>
      <c r="R92" s="75"/>
      <c r="S92" s="75"/>
      <c r="T92" s="76"/>
      <c r="AT92" s="13" t="s">
        <v>271</v>
      </c>
      <c r="AU92" s="13" t="s">
        <v>82</v>
      </c>
    </row>
    <row r="93" s="1" customFormat="1" ht="16.5" customHeight="1">
      <c r="B93" s="34"/>
      <c r="C93" s="202" t="s">
        <v>143</v>
      </c>
      <c r="D93" s="202" t="s">
        <v>121</v>
      </c>
      <c r="E93" s="203" t="s">
        <v>285</v>
      </c>
      <c r="F93" s="204" t="s">
        <v>286</v>
      </c>
      <c r="G93" s="205" t="s">
        <v>209</v>
      </c>
      <c r="H93" s="206">
        <v>1</v>
      </c>
      <c r="I93" s="207"/>
      <c r="J93" s="208">
        <f>ROUND(I93*H93,2)</f>
        <v>0</v>
      </c>
      <c r="K93" s="204" t="s">
        <v>1</v>
      </c>
      <c r="L93" s="39"/>
      <c r="M93" s="209" t="s">
        <v>1</v>
      </c>
      <c r="N93" s="210" t="s">
        <v>43</v>
      </c>
      <c r="O93" s="75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3" t="s">
        <v>269</v>
      </c>
      <c r="AT93" s="13" t="s">
        <v>121</v>
      </c>
      <c r="AU93" s="13" t="s">
        <v>82</v>
      </c>
      <c r="AY93" s="13" t="s">
        <v>119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3" t="s">
        <v>80</v>
      </c>
      <c r="BK93" s="213">
        <f>ROUND(I93*H93,2)</f>
        <v>0</v>
      </c>
      <c r="BL93" s="13" t="s">
        <v>269</v>
      </c>
      <c r="BM93" s="13" t="s">
        <v>287</v>
      </c>
    </row>
    <row r="94" s="1" customFormat="1">
      <c r="B94" s="34"/>
      <c r="C94" s="35"/>
      <c r="D94" s="216" t="s">
        <v>271</v>
      </c>
      <c r="E94" s="35"/>
      <c r="F94" s="239" t="s">
        <v>288</v>
      </c>
      <c r="G94" s="35"/>
      <c r="H94" s="35"/>
      <c r="I94" s="127"/>
      <c r="J94" s="35"/>
      <c r="K94" s="35"/>
      <c r="L94" s="39"/>
      <c r="M94" s="240"/>
      <c r="N94" s="75"/>
      <c r="O94" s="75"/>
      <c r="P94" s="75"/>
      <c r="Q94" s="75"/>
      <c r="R94" s="75"/>
      <c r="S94" s="75"/>
      <c r="T94" s="76"/>
      <c r="AT94" s="13" t="s">
        <v>271</v>
      </c>
      <c r="AU94" s="13" t="s">
        <v>82</v>
      </c>
    </row>
    <row r="95" s="1" customFormat="1" ht="16.5" customHeight="1">
      <c r="B95" s="34"/>
      <c r="C95" s="202" t="s">
        <v>149</v>
      </c>
      <c r="D95" s="202" t="s">
        <v>121</v>
      </c>
      <c r="E95" s="203" t="s">
        <v>289</v>
      </c>
      <c r="F95" s="204" t="s">
        <v>290</v>
      </c>
      <c r="G95" s="205" t="s">
        <v>209</v>
      </c>
      <c r="H95" s="206">
        <v>1</v>
      </c>
      <c r="I95" s="207"/>
      <c r="J95" s="208">
        <f>ROUND(I95*H95,2)</f>
        <v>0</v>
      </c>
      <c r="K95" s="204" t="s">
        <v>1</v>
      </c>
      <c r="L95" s="39"/>
      <c r="M95" s="209" t="s">
        <v>1</v>
      </c>
      <c r="N95" s="210" t="s">
        <v>43</v>
      </c>
      <c r="O95" s="7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3" t="s">
        <v>269</v>
      </c>
      <c r="AT95" s="13" t="s">
        <v>121</v>
      </c>
      <c r="AU95" s="13" t="s">
        <v>82</v>
      </c>
      <c r="AY95" s="13" t="s">
        <v>119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3" t="s">
        <v>80</v>
      </c>
      <c r="BK95" s="213">
        <f>ROUND(I95*H95,2)</f>
        <v>0</v>
      </c>
      <c r="BL95" s="13" t="s">
        <v>269</v>
      </c>
      <c r="BM95" s="13" t="s">
        <v>291</v>
      </c>
    </row>
    <row r="96" s="1" customFormat="1">
      <c r="B96" s="34"/>
      <c r="C96" s="35"/>
      <c r="D96" s="216" t="s">
        <v>271</v>
      </c>
      <c r="E96" s="35"/>
      <c r="F96" s="239" t="s">
        <v>292</v>
      </c>
      <c r="G96" s="35"/>
      <c r="H96" s="35"/>
      <c r="I96" s="127"/>
      <c r="J96" s="35"/>
      <c r="K96" s="35"/>
      <c r="L96" s="39"/>
      <c r="M96" s="240"/>
      <c r="N96" s="75"/>
      <c r="O96" s="75"/>
      <c r="P96" s="75"/>
      <c r="Q96" s="75"/>
      <c r="R96" s="75"/>
      <c r="S96" s="75"/>
      <c r="T96" s="76"/>
      <c r="AT96" s="13" t="s">
        <v>271</v>
      </c>
      <c r="AU96" s="13" t="s">
        <v>82</v>
      </c>
    </row>
    <row r="97" s="1" customFormat="1" ht="16.5" customHeight="1">
      <c r="B97" s="34"/>
      <c r="C97" s="202" t="s">
        <v>153</v>
      </c>
      <c r="D97" s="202" t="s">
        <v>121</v>
      </c>
      <c r="E97" s="203" t="s">
        <v>293</v>
      </c>
      <c r="F97" s="204" t="s">
        <v>294</v>
      </c>
      <c r="G97" s="205" t="s">
        <v>209</v>
      </c>
      <c r="H97" s="206">
        <v>1</v>
      </c>
      <c r="I97" s="207"/>
      <c r="J97" s="208">
        <f>ROUND(I97*H97,2)</f>
        <v>0</v>
      </c>
      <c r="K97" s="204" t="s">
        <v>1</v>
      </c>
      <c r="L97" s="39"/>
      <c r="M97" s="209" t="s">
        <v>1</v>
      </c>
      <c r="N97" s="210" t="s">
        <v>43</v>
      </c>
      <c r="O97" s="75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AR97" s="13" t="s">
        <v>269</v>
      </c>
      <c r="AT97" s="13" t="s">
        <v>121</v>
      </c>
      <c r="AU97" s="13" t="s">
        <v>82</v>
      </c>
      <c r="AY97" s="13" t="s">
        <v>119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3" t="s">
        <v>80</v>
      </c>
      <c r="BK97" s="213">
        <f>ROUND(I97*H97,2)</f>
        <v>0</v>
      </c>
      <c r="BL97" s="13" t="s">
        <v>269</v>
      </c>
      <c r="BM97" s="13" t="s">
        <v>295</v>
      </c>
    </row>
    <row r="98" s="10" customFormat="1" ht="20.88" customHeight="1">
      <c r="B98" s="186"/>
      <c r="C98" s="187"/>
      <c r="D98" s="188" t="s">
        <v>71</v>
      </c>
      <c r="E98" s="200" t="s">
        <v>296</v>
      </c>
      <c r="F98" s="200" t="s">
        <v>297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SUM(P99:P101)</f>
        <v>0</v>
      </c>
      <c r="Q98" s="194"/>
      <c r="R98" s="195">
        <f>SUM(R99:R101)</f>
        <v>0</v>
      </c>
      <c r="S98" s="194"/>
      <c r="T98" s="196">
        <f>SUM(T99:T101)</f>
        <v>0</v>
      </c>
      <c r="AR98" s="197" t="s">
        <v>143</v>
      </c>
      <c r="AT98" s="198" t="s">
        <v>71</v>
      </c>
      <c r="AU98" s="198" t="s">
        <v>82</v>
      </c>
      <c r="AY98" s="197" t="s">
        <v>119</v>
      </c>
      <c r="BK98" s="199">
        <f>SUM(BK99:BK101)</f>
        <v>0</v>
      </c>
    </row>
    <row r="99" s="1" customFormat="1" ht="16.5" customHeight="1">
      <c r="B99" s="34"/>
      <c r="C99" s="202" t="s">
        <v>158</v>
      </c>
      <c r="D99" s="202" t="s">
        <v>121</v>
      </c>
      <c r="E99" s="203" t="s">
        <v>298</v>
      </c>
      <c r="F99" s="204" t="s">
        <v>297</v>
      </c>
      <c r="G99" s="205" t="s">
        <v>209</v>
      </c>
      <c r="H99" s="206">
        <v>1</v>
      </c>
      <c r="I99" s="207"/>
      <c r="J99" s="208">
        <f>ROUND(I99*H99,2)</f>
        <v>0</v>
      </c>
      <c r="K99" s="204" t="s">
        <v>125</v>
      </c>
      <c r="L99" s="39"/>
      <c r="M99" s="209" t="s">
        <v>1</v>
      </c>
      <c r="N99" s="210" t="s">
        <v>43</v>
      </c>
      <c r="O99" s="7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AR99" s="13" t="s">
        <v>269</v>
      </c>
      <c r="AT99" s="13" t="s">
        <v>121</v>
      </c>
      <c r="AU99" s="13" t="s">
        <v>134</v>
      </c>
      <c r="AY99" s="13" t="s">
        <v>119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3" t="s">
        <v>80</v>
      </c>
      <c r="BK99" s="213">
        <f>ROUND(I99*H99,2)</f>
        <v>0</v>
      </c>
      <c r="BL99" s="13" t="s">
        <v>269</v>
      </c>
      <c r="BM99" s="13" t="s">
        <v>299</v>
      </c>
    </row>
    <row r="100" s="1" customFormat="1" ht="16.5" customHeight="1">
      <c r="B100" s="34"/>
      <c r="C100" s="202" t="s">
        <v>165</v>
      </c>
      <c r="D100" s="202" t="s">
        <v>121</v>
      </c>
      <c r="E100" s="203" t="s">
        <v>300</v>
      </c>
      <c r="F100" s="204" t="s">
        <v>301</v>
      </c>
      <c r="G100" s="205" t="s">
        <v>209</v>
      </c>
      <c r="H100" s="206">
        <v>1</v>
      </c>
      <c r="I100" s="207"/>
      <c r="J100" s="208">
        <f>ROUND(I100*H100,2)</f>
        <v>0</v>
      </c>
      <c r="K100" s="204" t="s">
        <v>125</v>
      </c>
      <c r="L100" s="39"/>
      <c r="M100" s="209" t="s">
        <v>1</v>
      </c>
      <c r="N100" s="210" t="s">
        <v>43</v>
      </c>
      <c r="O100" s="7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13" t="s">
        <v>269</v>
      </c>
      <c r="AT100" s="13" t="s">
        <v>121</v>
      </c>
      <c r="AU100" s="13" t="s">
        <v>134</v>
      </c>
      <c r="AY100" s="13" t="s">
        <v>119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3" t="s">
        <v>80</v>
      </c>
      <c r="BK100" s="213">
        <f>ROUND(I100*H100,2)</f>
        <v>0</v>
      </c>
      <c r="BL100" s="13" t="s">
        <v>269</v>
      </c>
      <c r="BM100" s="13" t="s">
        <v>302</v>
      </c>
    </row>
    <row r="101" s="1" customFormat="1" ht="16.5" customHeight="1">
      <c r="B101" s="34"/>
      <c r="C101" s="202" t="s">
        <v>171</v>
      </c>
      <c r="D101" s="202" t="s">
        <v>121</v>
      </c>
      <c r="E101" s="203" t="s">
        <v>303</v>
      </c>
      <c r="F101" s="204" t="s">
        <v>304</v>
      </c>
      <c r="G101" s="205" t="s">
        <v>209</v>
      </c>
      <c r="H101" s="206">
        <v>1</v>
      </c>
      <c r="I101" s="207"/>
      <c r="J101" s="208">
        <f>ROUND(I101*H101,2)</f>
        <v>0</v>
      </c>
      <c r="K101" s="204" t="s">
        <v>125</v>
      </c>
      <c r="L101" s="39"/>
      <c r="M101" s="241" t="s">
        <v>1</v>
      </c>
      <c r="N101" s="242" t="s">
        <v>43</v>
      </c>
      <c r="O101" s="243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13" t="s">
        <v>269</v>
      </c>
      <c r="AT101" s="13" t="s">
        <v>121</v>
      </c>
      <c r="AU101" s="13" t="s">
        <v>134</v>
      </c>
      <c r="AY101" s="13" t="s">
        <v>119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3" t="s">
        <v>80</v>
      </c>
      <c r="BK101" s="213">
        <f>ROUND(I101*H101,2)</f>
        <v>0</v>
      </c>
      <c r="BL101" s="13" t="s">
        <v>269</v>
      </c>
      <c r="BM101" s="13" t="s">
        <v>305</v>
      </c>
    </row>
    <row r="102" s="1" customFormat="1" ht="6.96" customHeight="1"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39"/>
    </row>
  </sheetData>
  <sheetProtection sheet="1" autoFilter="0" formatColumns="0" formatRows="0" objects="1" scenarios="1" spinCount="100000" saltValue="bn+fXdAJblvAe5MhxRnid962YFSF2yVw8fgNYwWcvgQYVEFU2Wz+qVeH7avGuQp6rbawN6xAk2mBVkB7uZdXWA==" hashValue="hM2In7x40EdhPfDBy5NZMyhmWH5IY14Gnt6KuGJ5IsCiXmTjPtDZaHLFMQi0BvXmeWeW2DBEKRZjISH0PN41Zw==" algorithmName="SHA-512" password="CC35"/>
  <autoFilter ref="C81:K10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2019-05-30T12:33:53Z</dcterms:created>
  <dcterms:modified xsi:type="dcterms:W3CDTF">2019-05-30T12:33:55Z</dcterms:modified>
</cp:coreProperties>
</file>